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IR_Documents\Provost\Scorecards\2021-22_Scorecard\"/>
    </mc:Choice>
  </mc:AlternateContent>
  <xr:revisionPtr revIDLastSave="0" documentId="8_{C83DBF15-3A97-44B1-8F17-6C9AAFC2423D}" xr6:coauthVersionLast="36" xr6:coauthVersionMax="36" xr10:uidLastSave="{00000000-0000-0000-0000-000000000000}"/>
  <bookViews>
    <workbookView xWindow="0" yWindow="0" windowWidth="25200" windowHeight="11780" tabRatio="663" xr2:uid="{00000000-000D-0000-FFFF-FFFF00000000}"/>
  </bookViews>
  <sheets>
    <sheet name="Business Administration" sheetId="24" r:id="rId1"/>
    <sheet name="Education" sheetId="32" r:id="rId2"/>
    <sheet name="Engineering" sheetId="25" r:id="rId3"/>
    <sheet name="AHSS" sheetId="29" r:id="rId4"/>
    <sheet name="Nursing" sheetId="30" r:id="rId5"/>
    <sheet name="Science" sheetId="31" r:id="rId6"/>
    <sheet name="PCS" sheetId="35" r:id="rId7"/>
    <sheet name="GC" sheetId="33" r:id="rId8"/>
    <sheet name="HN" sheetId="34" r:id="rId9"/>
  </sheets>
  <definedNames>
    <definedName name="_xlnm.Print_Titles" localSheetId="3">AHSS!$1:$4</definedName>
    <definedName name="_xlnm.Print_Titles" localSheetId="0">'Business Administration'!$1:$4</definedName>
    <definedName name="_xlnm.Print_Titles" localSheetId="1">Education!$1:$4</definedName>
    <definedName name="_xlnm.Print_Titles" localSheetId="2">Engineering!$1:$4</definedName>
    <definedName name="_xlnm.Print_Titles" localSheetId="4">Nursing!$1:$4</definedName>
    <definedName name="_xlnm.Print_Titles" localSheetId="6">PCS!$1:$4</definedName>
    <definedName name="_xlnm.Print_Titles" localSheetId="5">Science!$1:$4</definedName>
  </definedNames>
  <calcPr calcId="191029"/>
</workbook>
</file>

<file path=xl/calcChain.xml><?xml version="1.0" encoding="utf-8"?>
<calcChain xmlns="http://schemas.openxmlformats.org/spreadsheetml/2006/main">
  <c r="E91" i="25" l="1"/>
  <c r="L55" i="33"/>
  <c r="L54" i="33"/>
  <c r="L53" i="33"/>
  <c r="L52" i="33"/>
  <c r="N52" i="33" s="1"/>
  <c r="M52" i="33" s="1"/>
  <c r="L51" i="33"/>
  <c r="L50" i="33"/>
  <c r="N50" i="33" s="1"/>
  <c r="L49" i="33"/>
  <c r="L48" i="33"/>
  <c r="J55" i="33"/>
  <c r="J49" i="33"/>
  <c r="N49" i="33" s="1"/>
  <c r="J50" i="33"/>
  <c r="J51" i="33"/>
  <c r="J52" i="33"/>
  <c r="J53" i="33"/>
  <c r="N53" i="33" s="1"/>
  <c r="J54" i="33"/>
  <c r="J48" i="33"/>
  <c r="N45" i="33"/>
  <c r="L45" i="33"/>
  <c r="J45" i="33"/>
  <c r="N41" i="33"/>
  <c r="L41" i="33"/>
  <c r="J41" i="33"/>
  <c r="N55" i="33"/>
  <c r="N54" i="33"/>
  <c r="N51" i="33"/>
  <c r="N48" i="33"/>
  <c r="N44" i="33"/>
  <c r="D84" i="35"/>
  <c r="B84" i="35"/>
  <c r="F82" i="35"/>
  <c r="E82" i="35" s="1"/>
  <c r="B114" i="29"/>
  <c r="B115" i="25"/>
  <c r="B114" i="25"/>
  <c r="B113" i="25"/>
  <c r="B112" i="25"/>
  <c r="D109" i="25"/>
  <c r="B109" i="25"/>
  <c r="F109" i="25"/>
  <c r="B108" i="25"/>
  <c r="B107" i="25"/>
  <c r="B106" i="25"/>
  <c r="B105" i="25"/>
  <c r="F86" i="25"/>
  <c r="E86" i="25" s="1"/>
  <c r="B98" i="32"/>
  <c r="D98" i="32" s="1"/>
  <c r="E98" i="32" s="1"/>
  <c r="F98" i="32"/>
  <c r="F97" i="32"/>
  <c r="B97" i="32"/>
  <c r="F96" i="32"/>
  <c r="D96" i="32"/>
  <c r="B96" i="32"/>
  <c r="B95" i="32"/>
  <c r="F90" i="32"/>
  <c r="E90" i="32"/>
  <c r="C90" i="32"/>
  <c r="F84" i="32"/>
  <c r="E84" i="32" s="1"/>
  <c r="E83" i="32"/>
  <c r="E82" i="32"/>
  <c r="C84" i="32"/>
  <c r="L56" i="33" l="1"/>
  <c r="M56" i="33" s="1"/>
  <c r="K52" i="33"/>
  <c r="N56" i="33"/>
  <c r="M49" i="33"/>
  <c r="M53" i="33"/>
  <c r="K53" i="33"/>
  <c r="K49" i="33"/>
  <c r="J56" i="33"/>
  <c r="K56" i="33" s="1"/>
  <c r="C82" i="35"/>
  <c r="C109" i="25"/>
  <c r="E109" i="25"/>
  <c r="C86" i="25"/>
  <c r="C98" i="32"/>
  <c r="K36" i="29" l="1"/>
  <c r="V20" i="29"/>
  <c r="K20" i="29"/>
  <c r="U12" i="29"/>
  <c r="V12" i="29"/>
  <c r="K12" i="29"/>
  <c r="K12" i="24"/>
  <c r="U12" i="32"/>
  <c r="AB47" i="29" l="1"/>
  <c r="AA47" i="29"/>
  <c r="Z47" i="29"/>
  <c r="AB29" i="29"/>
  <c r="AA29" i="29"/>
  <c r="Z29" i="29"/>
  <c r="AB48" i="30"/>
  <c r="AA48" i="30"/>
  <c r="Z48" i="30"/>
  <c r="AB29" i="30"/>
  <c r="AA29" i="30"/>
  <c r="Z29" i="30"/>
  <c r="K36" i="30"/>
  <c r="V20" i="30"/>
  <c r="K20" i="30"/>
  <c r="V12" i="30"/>
  <c r="K12" i="30"/>
  <c r="AB46" i="31"/>
  <c r="AA46" i="31"/>
  <c r="Z46" i="31"/>
  <c r="AB29" i="31"/>
  <c r="AA29" i="31"/>
  <c r="Z29" i="31"/>
  <c r="K36" i="31"/>
  <c r="V20" i="31"/>
  <c r="K20" i="31"/>
  <c r="V12" i="31"/>
  <c r="K12" i="31"/>
  <c r="AB46" i="35"/>
  <c r="AA46" i="35"/>
  <c r="Z46" i="35"/>
  <c r="AB29" i="35"/>
  <c r="AA29" i="35"/>
  <c r="Z29" i="35"/>
  <c r="K36" i="35"/>
  <c r="V20" i="35"/>
  <c r="K20" i="35"/>
  <c r="V12" i="35"/>
  <c r="K12" i="35"/>
  <c r="Y18" i="33"/>
  <c r="X18" i="33"/>
  <c r="W18" i="33"/>
  <c r="N7" i="33"/>
  <c r="G7" i="33"/>
  <c r="D32" i="34"/>
  <c r="B32" i="34"/>
  <c r="N76" i="31"/>
  <c r="N75" i="31"/>
  <c r="N73" i="30"/>
  <c r="N72" i="30"/>
  <c r="N70" i="29"/>
  <c r="N69" i="29"/>
  <c r="AB47" i="25"/>
  <c r="AA47" i="25"/>
  <c r="Z47" i="25"/>
  <c r="AB29" i="25"/>
  <c r="AA29" i="25"/>
  <c r="Z29" i="25"/>
  <c r="K36" i="25"/>
  <c r="V12" i="25"/>
  <c r="V20" i="25"/>
  <c r="K20" i="25"/>
  <c r="K12" i="25"/>
  <c r="N71" i="25"/>
  <c r="N70" i="25"/>
  <c r="AB29" i="32"/>
  <c r="AA29" i="32"/>
  <c r="Z29" i="32"/>
  <c r="AB46" i="32"/>
  <c r="AA46" i="32"/>
  <c r="Z46" i="32"/>
  <c r="K36" i="32"/>
  <c r="V20" i="32"/>
  <c r="K20" i="32"/>
  <c r="V12" i="32"/>
  <c r="K12" i="32"/>
  <c r="N70" i="32"/>
  <c r="N69" i="32"/>
  <c r="AB29" i="24"/>
  <c r="AA29" i="24"/>
  <c r="Z29" i="24"/>
  <c r="AB46" i="24"/>
  <c r="AA46" i="24"/>
  <c r="Z46" i="24"/>
  <c r="N70" i="24"/>
  <c r="N69" i="24"/>
  <c r="K36" i="24"/>
  <c r="V20" i="24"/>
  <c r="K20" i="24"/>
  <c r="V12" i="24"/>
  <c r="V18" i="33" l="1"/>
  <c r="U18" i="33"/>
  <c r="T18" i="33"/>
  <c r="M7" i="33"/>
  <c r="F7" i="33"/>
  <c r="Y46" i="35"/>
  <c r="X46" i="35"/>
  <c r="W46" i="35"/>
  <c r="J36" i="35"/>
  <c r="Y29" i="35"/>
  <c r="X29" i="35"/>
  <c r="W29" i="35"/>
  <c r="U20" i="35"/>
  <c r="J20" i="35"/>
  <c r="U12" i="35"/>
  <c r="J12" i="35"/>
  <c r="Y46" i="31"/>
  <c r="X46" i="31"/>
  <c r="W46" i="31"/>
  <c r="J36" i="31"/>
  <c r="Y29" i="31"/>
  <c r="X29" i="31"/>
  <c r="W29" i="31"/>
  <c r="U20" i="31"/>
  <c r="J20" i="31"/>
  <c r="J12" i="31"/>
  <c r="U12" i="31"/>
  <c r="Y48" i="30"/>
  <c r="X48" i="30"/>
  <c r="W48" i="30"/>
  <c r="J36" i="30"/>
  <c r="Y29" i="30"/>
  <c r="X29" i="30"/>
  <c r="W29" i="30"/>
  <c r="U20" i="30"/>
  <c r="J20" i="30"/>
  <c r="U12" i="30"/>
  <c r="J12" i="30"/>
  <c r="D107" i="29"/>
  <c r="D109" i="29"/>
  <c r="B109" i="29"/>
  <c r="B107" i="29"/>
  <c r="F98" i="29"/>
  <c r="E98" i="29" s="1"/>
  <c r="F84" i="29"/>
  <c r="E84" i="29" s="1"/>
  <c r="B101" i="29"/>
  <c r="B92" i="29"/>
  <c r="Y47" i="29"/>
  <c r="X47" i="29"/>
  <c r="W47" i="29"/>
  <c r="J36" i="29"/>
  <c r="Y29" i="29"/>
  <c r="X29" i="29"/>
  <c r="W29" i="29"/>
  <c r="U20" i="29"/>
  <c r="J20" i="29"/>
  <c r="J12" i="29"/>
  <c r="L76" i="31"/>
  <c r="L75" i="31"/>
  <c r="L73" i="30"/>
  <c r="L72" i="30"/>
  <c r="L70" i="29"/>
  <c r="L69" i="29"/>
  <c r="L71" i="25"/>
  <c r="L70" i="25"/>
  <c r="Y47" i="25"/>
  <c r="X47" i="25"/>
  <c r="W47" i="25"/>
  <c r="J36" i="25"/>
  <c r="Y29" i="25"/>
  <c r="X29" i="25"/>
  <c r="W29" i="25"/>
  <c r="U20" i="25"/>
  <c r="J20" i="25"/>
  <c r="U12" i="25"/>
  <c r="J12" i="25"/>
  <c r="L70" i="32"/>
  <c r="L69" i="32"/>
  <c r="Y46" i="32"/>
  <c r="X46" i="32"/>
  <c r="W46" i="32"/>
  <c r="J36" i="32"/>
  <c r="Y29" i="32"/>
  <c r="X29" i="32"/>
  <c r="W29" i="32"/>
  <c r="U20" i="32"/>
  <c r="J20" i="32"/>
  <c r="J12" i="32"/>
  <c r="B101" i="24"/>
  <c r="L70" i="24"/>
  <c r="L69" i="24"/>
  <c r="C98" i="29" l="1"/>
  <c r="C84" i="29"/>
  <c r="J36" i="24"/>
  <c r="Y29" i="24"/>
  <c r="X29" i="24"/>
  <c r="W29" i="24"/>
  <c r="Y46" i="24"/>
  <c r="X46" i="24"/>
  <c r="W46" i="24"/>
  <c r="U20" i="24"/>
  <c r="U12" i="24"/>
  <c r="J20" i="24"/>
  <c r="J12" i="24"/>
  <c r="D102" i="25" l="1"/>
  <c r="I36" i="35" l="1"/>
  <c r="I36" i="31"/>
  <c r="I36" i="30"/>
  <c r="I36" i="29"/>
  <c r="V29" i="35"/>
  <c r="U29" i="35"/>
  <c r="T29" i="35"/>
  <c r="V29" i="31"/>
  <c r="U29" i="31"/>
  <c r="T29" i="31"/>
  <c r="V29" i="30"/>
  <c r="U29" i="30"/>
  <c r="T29" i="30"/>
  <c r="V29" i="29"/>
  <c r="U29" i="29"/>
  <c r="T29" i="29"/>
  <c r="T20" i="35"/>
  <c r="T20" i="31"/>
  <c r="T20" i="30"/>
  <c r="T20" i="29"/>
  <c r="I20" i="35"/>
  <c r="I20" i="31"/>
  <c r="I20" i="30"/>
  <c r="I20" i="29"/>
  <c r="L7" i="33"/>
  <c r="E7" i="33"/>
  <c r="T12" i="35"/>
  <c r="I12" i="35"/>
  <c r="T12" i="31"/>
  <c r="I12" i="31"/>
  <c r="T12" i="30"/>
  <c r="I12" i="30"/>
  <c r="T12" i="29"/>
  <c r="I12" i="29"/>
  <c r="N40" i="33"/>
  <c r="N39" i="33"/>
  <c r="M39" i="33" s="1"/>
  <c r="B111" i="31"/>
  <c r="B110" i="31"/>
  <c r="B109" i="31"/>
  <c r="B108" i="31"/>
  <c r="B107" i="31"/>
  <c r="D111" i="31"/>
  <c r="D109" i="31"/>
  <c r="D110" i="31"/>
  <c r="D108" i="31"/>
  <c r="D107" i="31"/>
  <c r="D113" i="31"/>
  <c r="B113" i="31"/>
  <c r="F92" i="31"/>
  <c r="E92" i="31" s="1"/>
  <c r="F91" i="31"/>
  <c r="C91" i="31" s="1"/>
  <c r="F90" i="31"/>
  <c r="C90" i="31" s="1"/>
  <c r="F89" i="31"/>
  <c r="C89" i="31" s="1"/>
  <c r="F88" i="31"/>
  <c r="C88" i="31" s="1"/>
  <c r="J76" i="31"/>
  <c r="J75" i="31"/>
  <c r="J73" i="30"/>
  <c r="J72" i="30"/>
  <c r="J70" i="29"/>
  <c r="J69" i="29"/>
  <c r="J71" i="25"/>
  <c r="J70" i="25"/>
  <c r="S18" i="33"/>
  <c r="R18" i="33"/>
  <c r="Q18" i="33"/>
  <c r="V46" i="35"/>
  <c r="U46" i="35"/>
  <c r="T46" i="35"/>
  <c r="V46" i="31"/>
  <c r="U46" i="31"/>
  <c r="T46" i="31"/>
  <c r="V48" i="30"/>
  <c r="U48" i="30"/>
  <c r="T48" i="30"/>
  <c r="V47" i="29"/>
  <c r="U47" i="29"/>
  <c r="T47" i="29"/>
  <c r="V47" i="25"/>
  <c r="U47" i="25"/>
  <c r="T47" i="25"/>
  <c r="I36" i="25"/>
  <c r="V29" i="25"/>
  <c r="U29" i="25"/>
  <c r="T29" i="25"/>
  <c r="T20" i="25"/>
  <c r="I20" i="25"/>
  <c r="T12" i="25"/>
  <c r="I12" i="25"/>
  <c r="J70" i="32"/>
  <c r="J69" i="32"/>
  <c r="V46" i="32"/>
  <c r="U46" i="32"/>
  <c r="T46" i="32"/>
  <c r="I36" i="32"/>
  <c r="V29" i="32"/>
  <c r="U29" i="32"/>
  <c r="T29" i="32"/>
  <c r="T20" i="32"/>
  <c r="T12" i="32"/>
  <c r="I20" i="32"/>
  <c r="I12" i="32"/>
  <c r="J70" i="24"/>
  <c r="J69" i="24"/>
  <c r="V46" i="24"/>
  <c r="U46" i="24"/>
  <c r="T46" i="24"/>
  <c r="I36" i="24"/>
  <c r="V29" i="24"/>
  <c r="U29" i="24"/>
  <c r="T29" i="24"/>
  <c r="T20" i="24"/>
  <c r="I20" i="24"/>
  <c r="K39" i="33" l="1"/>
  <c r="C92" i="31"/>
  <c r="D106" i="24"/>
  <c r="T12" i="24"/>
  <c r="I12" i="24"/>
  <c r="D115" i="25" l="1"/>
  <c r="D114" i="25"/>
  <c r="D111" i="25"/>
  <c r="B111" i="25"/>
  <c r="D110" i="25"/>
  <c r="B110" i="25"/>
  <c r="F101" i="25"/>
  <c r="C101" i="25" s="1"/>
  <c r="F100" i="25"/>
  <c r="E100" i="25" s="1"/>
  <c r="F99" i="25"/>
  <c r="E99" i="25" s="1"/>
  <c r="F98" i="25"/>
  <c r="F111" i="25" l="1"/>
  <c r="C111" i="25" s="1"/>
  <c r="C98" i="25"/>
  <c r="E98" i="25"/>
  <c r="E101" i="25"/>
  <c r="C100" i="25"/>
  <c r="C99" i="25"/>
  <c r="B104" i="31"/>
  <c r="D93" i="31"/>
  <c r="B93" i="31"/>
  <c r="D101" i="24"/>
  <c r="E111" i="25" l="1"/>
  <c r="N38" i="33"/>
  <c r="F106" i="24"/>
  <c r="F83" i="24"/>
  <c r="K38" i="33" l="1"/>
  <c r="M38" i="33"/>
  <c r="E106" i="24"/>
  <c r="C106" i="24"/>
  <c r="E83" i="24"/>
  <c r="C83" i="24"/>
  <c r="S29" i="35"/>
  <c r="R29" i="35"/>
  <c r="Q29" i="35"/>
  <c r="S29" i="31"/>
  <c r="R29" i="31"/>
  <c r="Q29" i="31"/>
  <c r="S29" i="30"/>
  <c r="R29" i="30"/>
  <c r="Q29" i="30"/>
  <c r="S29" i="32"/>
  <c r="S29" i="25"/>
  <c r="S29" i="29"/>
  <c r="R29" i="29"/>
  <c r="Q29" i="29"/>
  <c r="R29" i="25"/>
  <c r="Q29" i="25"/>
  <c r="R29" i="32"/>
  <c r="Q29" i="32"/>
  <c r="S29" i="24"/>
  <c r="R29" i="24"/>
  <c r="Q29" i="24"/>
  <c r="F114" i="25"/>
  <c r="F115" i="25"/>
  <c r="D113" i="25"/>
  <c r="D112" i="25"/>
  <c r="F110" i="25"/>
  <c r="D108" i="25"/>
  <c r="D107" i="25"/>
  <c r="D106" i="25"/>
  <c r="D105" i="25"/>
  <c r="D112" i="24"/>
  <c r="D111" i="24"/>
  <c r="D110" i="24"/>
  <c r="D109" i="24"/>
  <c r="D108" i="24"/>
  <c r="D107" i="24"/>
  <c r="D105" i="24"/>
  <c r="D104" i="24"/>
  <c r="B105" i="24"/>
  <c r="B107" i="24"/>
  <c r="B108" i="24"/>
  <c r="B109" i="24"/>
  <c r="B110" i="24"/>
  <c r="B111" i="24"/>
  <c r="B112" i="24"/>
  <c r="B104" i="24"/>
  <c r="D90" i="24"/>
  <c r="K7" i="33"/>
  <c r="S12" i="35"/>
  <c r="H12" i="35"/>
  <c r="S12" i="31"/>
  <c r="H12" i="31"/>
  <c r="S12" i="30"/>
  <c r="H12" i="30"/>
  <c r="S12" i="29"/>
  <c r="H12" i="29"/>
  <c r="S12" i="25"/>
  <c r="H12" i="25"/>
  <c r="S12" i="32"/>
  <c r="H12" i="32"/>
  <c r="D7" i="33"/>
  <c r="P18" i="33"/>
  <c r="O18" i="33"/>
  <c r="N18" i="33"/>
  <c r="H36" i="35"/>
  <c r="S46" i="35"/>
  <c r="R46" i="35"/>
  <c r="Q46" i="35"/>
  <c r="S46" i="31"/>
  <c r="R46" i="31"/>
  <c r="Q46" i="31"/>
  <c r="H36" i="31"/>
  <c r="H36" i="30"/>
  <c r="S48" i="30"/>
  <c r="R48" i="30"/>
  <c r="Q48" i="30"/>
  <c r="S47" i="29"/>
  <c r="R47" i="29"/>
  <c r="Q47" i="29"/>
  <c r="H36" i="29"/>
  <c r="S47" i="25"/>
  <c r="R47" i="25"/>
  <c r="Q47" i="25"/>
  <c r="H36" i="25"/>
  <c r="S46" i="32"/>
  <c r="R46" i="32"/>
  <c r="Q46" i="32"/>
  <c r="H36" i="32"/>
  <c r="S46" i="24"/>
  <c r="S20" i="31"/>
  <c r="S20" i="35"/>
  <c r="S20" i="30"/>
  <c r="S20" i="29"/>
  <c r="S20" i="25"/>
  <c r="S20" i="32"/>
  <c r="F105" i="25" l="1"/>
  <c r="F113" i="25"/>
  <c r="E113" i="25" s="1"/>
  <c r="F106" i="25"/>
  <c r="E106" i="25" s="1"/>
  <c r="E115" i="25"/>
  <c r="C115" i="25"/>
  <c r="F112" i="25"/>
  <c r="E112" i="25" s="1"/>
  <c r="D116" i="25"/>
  <c r="B116" i="25"/>
  <c r="E110" i="25"/>
  <c r="C110" i="25"/>
  <c r="F108" i="25"/>
  <c r="E108" i="25" s="1"/>
  <c r="F107" i="25"/>
  <c r="E107" i="25" s="1"/>
  <c r="H20" i="35"/>
  <c r="H20" i="31"/>
  <c r="H20" i="30"/>
  <c r="H20" i="29"/>
  <c r="H20" i="25"/>
  <c r="H20" i="32"/>
  <c r="C113" i="25" l="1"/>
  <c r="C106" i="25"/>
  <c r="C112" i="25"/>
  <c r="C107" i="25"/>
  <c r="C108" i="25"/>
  <c r="F83" i="30"/>
  <c r="F82" i="30"/>
  <c r="F103" i="31"/>
  <c r="F102" i="31"/>
  <c r="F101" i="31"/>
  <c r="F100" i="31"/>
  <c r="F99" i="31"/>
  <c r="F98" i="31"/>
  <c r="F97" i="31"/>
  <c r="F96" i="31"/>
  <c r="F87" i="31"/>
  <c r="C87" i="31" s="1"/>
  <c r="G76" i="31"/>
  <c r="G75" i="31"/>
  <c r="G73" i="30"/>
  <c r="G72" i="30"/>
  <c r="F83" i="35"/>
  <c r="F84" i="35" s="1"/>
  <c r="N37" i="33"/>
  <c r="N36" i="33"/>
  <c r="N35" i="33"/>
  <c r="N34" i="33"/>
  <c r="F31" i="34"/>
  <c r="F32" i="34" s="1"/>
  <c r="F100" i="29"/>
  <c r="F99" i="29"/>
  <c r="F97" i="29"/>
  <c r="F107" i="29" s="1"/>
  <c r="F96" i="29"/>
  <c r="F95" i="29"/>
  <c r="F82" i="29"/>
  <c r="F83" i="29"/>
  <c r="F85" i="29"/>
  <c r="F86" i="29"/>
  <c r="F87" i="29"/>
  <c r="F88" i="29"/>
  <c r="F89" i="29"/>
  <c r="F90" i="29"/>
  <c r="F91" i="29"/>
  <c r="F81" i="29"/>
  <c r="D101" i="29"/>
  <c r="G70" i="29"/>
  <c r="G69" i="29"/>
  <c r="F90" i="25"/>
  <c r="F89" i="25"/>
  <c r="F88" i="25"/>
  <c r="F87" i="25"/>
  <c r="F85" i="25"/>
  <c r="F84" i="25"/>
  <c r="F83" i="25"/>
  <c r="F82" i="25"/>
  <c r="G71" i="25"/>
  <c r="G70" i="25"/>
  <c r="F91" i="32"/>
  <c r="F89" i="32"/>
  <c r="E89" i="32" s="1"/>
  <c r="F85" i="32"/>
  <c r="F83" i="32"/>
  <c r="F82" i="32"/>
  <c r="F81" i="32"/>
  <c r="B99" i="32"/>
  <c r="G70" i="32"/>
  <c r="G69" i="32"/>
  <c r="R46" i="24"/>
  <c r="Q46" i="24"/>
  <c r="H36" i="24"/>
  <c r="S20" i="24"/>
  <c r="H20" i="24"/>
  <c r="S12" i="24"/>
  <c r="H12" i="24"/>
  <c r="F112" i="24"/>
  <c r="F111" i="24"/>
  <c r="F110" i="24"/>
  <c r="F109" i="24"/>
  <c r="F108" i="24"/>
  <c r="F107" i="24"/>
  <c r="F105" i="24"/>
  <c r="F104" i="24"/>
  <c r="F100" i="24"/>
  <c r="F99" i="24"/>
  <c r="F98" i="24"/>
  <c r="F97" i="24"/>
  <c r="F96" i="24"/>
  <c r="F95" i="24"/>
  <c r="F94" i="24"/>
  <c r="F93" i="24"/>
  <c r="F82" i="24"/>
  <c r="F84" i="24"/>
  <c r="F85" i="24"/>
  <c r="F86" i="24"/>
  <c r="F87" i="24"/>
  <c r="F88" i="24"/>
  <c r="F89" i="24"/>
  <c r="F81" i="24"/>
  <c r="G70" i="24"/>
  <c r="G69" i="24"/>
  <c r="E107" i="29" l="1"/>
  <c r="C107" i="29"/>
  <c r="K35" i="33"/>
  <c r="M35" i="33"/>
  <c r="F91" i="25"/>
  <c r="C98" i="31"/>
  <c r="E98" i="31"/>
  <c r="E100" i="31"/>
  <c r="C100" i="31"/>
  <c r="C99" i="31"/>
  <c r="E99" i="31"/>
  <c r="C102" i="31"/>
  <c r="E102" i="31"/>
  <c r="C103" i="31"/>
  <c r="E103" i="31"/>
  <c r="C97" i="31"/>
  <c r="E97" i="31"/>
  <c r="F93" i="31"/>
  <c r="E91" i="31"/>
  <c r="E90" i="31"/>
  <c r="E89" i="31"/>
  <c r="E88" i="31"/>
  <c r="E95" i="29"/>
  <c r="C95" i="29"/>
  <c r="C96" i="29"/>
  <c r="E96" i="29"/>
  <c r="E97" i="29"/>
  <c r="C97" i="29"/>
  <c r="E99" i="29"/>
  <c r="C99" i="29"/>
  <c r="E100" i="29"/>
  <c r="C100" i="29"/>
  <c r="F92" i="29"/>
  <c r="C90" i="29"/>
  <c r="E90" i="29"/>
  <c r="E89" i="29"/>
  <c r="C89" i="29"/>
  <c r="E88" i="29"/>
  <c r="C88" i="29"/>
  <c r="E87" i="29"/>
  <c r="C87" i="29"/>
  <c r="E86" i="29"/>
  <c r="C86" i="29"/>
  <c r="E85" i="29"/>
  <c r="C85" i="29"/>
  <c r="E83" i="29"/>
  <c r="C83" i="29"/>
  <c r="C91" i="29"/>
  <c r="E91" i="29"/>
  <c r="E82" i="29"/>
  <c r="C82" i="29"/>
  <c r="E91" i="32"/>
  <c r="C91" i="32"/>
  <c r="C82" i="32"/>
  <c r="C83" i="32"/>
  <c r="C85" i="32"/>
  <c r="E85" i="32"/>
  <c r="E99" i="24"/>
  <c r="C99" i="24"/>
  <c r="C95" i="24"/>
  <c r="E95" i="24"/>
  <c r="C96" i="24"/>
  <c r="E96" i="24"/>
  <c r="C97" i="24"/>
  <c r="E97" i="24"/>
  <c r="C98" i="24"/>
  <c r="E98" i="24"/>
  <c r="F101" i="24"/>
  <c r="C93" i="24"/>
  <c r="C100" i="24"/>
  <c r="E100" i="24"/>
  <c r="E94" i="24"/>
  <c r="C94" i="24"/>
  <c r="E112" i="24"/>
  <c r="C112" i="24"/>
  <c r="E89" i="24"/>
  <c r="C89" i="24"/>
  <c r="E88" i="24"/>
  <c r="C88" i="24"/>
  <c r="E107" i="24"/>
  <c r="C107" i="24"/>
  <c r="E87" i="24"/>
  <c r="C87" i="24"/>
  <c r="E108" i="24"/>
  <c r="C108" i="24"/>
  <c r="E86" i="24"/>
  <c r="C86" i="24"/>
  <c r="E109" i="24"/>
  <c r="C109" i="24"/>
  <c r="E85" i="24"/>
  <c r="C85" i="24"/>
  <c r="E110" i="24"/>
  <c r="C110" i="24"/>
  <c r="C84" i="24"/>
  <c r="E84" i="24"/>
  <c r="E111" i="24"/>
  <c r="C111" i="24"/>
  <c r="F113" i="24"/>
  <c r="E82" i="24"/>
  <c r="C82" i="24"/>
  <c r="E105" i="24"/>
  <c r="C105" i="24"/>
  <c r="F90" i="24"/>
  <c r="E93" i="31" l="1"/>
  <c r="C93" i="31"/>
  <c r="C101" i="24"/>
  <c r="E101" i="24"/>
  <c r="E83" i="35"/>
  <c r="C83" i="35"/>
  <c r="F114" i="29"/>
  <c r="F113" i="29"/>
  <c r="F112" i="29"/>
  <c r="F111" i="29"/>
  <c r="F110" i="29"/>
  <c r="F109" i="29"/>
  <c r="F108" i="29"/>
  <c r="F106" i="29"/>
  <c r="F105" i="29"/>
  <c r="F104" i="29"/>
  <c r="B112" i="29"/>
  <c r="B111" i="29"/>
  <c r="B106" i="29"/>
  <c r="B108" i="29"/>
  <c r="B105" i="29"/>
  <c r="B110" i="29"/>
  <c r="B113" i="29"/>
  <c r="G36" i="35"/>
  <c r="J29" i="30"/>
  <c r="C114" i="29" l="1"/>
  <c r="C112" i="29"/>
  <c r="C111" i="29"/>
  <c r="C110" i="29"/>
  <c r="C109" i="29"/>
  <c r="D113" i="29"/>
  <c r="E113" i="29" s="1"/>
  <c r="C113" i="29"/>
  <c r="F115" i="29"/>
  <c r="C105" i="29"/>
  <c r="C108" i="29"/>
  <c r="C106" i="29"/>
  <c r="C84" i="35"/>
  <c r="E84" i="35"/>
  <c r="D112" i="29"/>
  <c r="E112" i="29" s="1"/>
  <c r="D111" i="29"/>
  <c r="E111" i="29" s="1"/>
  <c r="D114" i="29"/>
  <c r="E114" i="29" s="1"/>
  <c r="E109" i="29"/>
  <c r="D106" i="29"/>
  <c r="E106" i="29" s="1"/>
  <c r="D108" i="29"/>
  <c r="E108" i="29" s="1"/>
  <c r="D110" i="29"/>
  <c r="E110" i="29" s="1"/>
  <c r="D105" i="29"/>
  <c r="E105" i="29" s="1"/>
  <c r="P46" i="35"/>
  <c r="O46" i="35"/>
  <c r="N46" i="35"/>
  <c r="M46" i="35"/>
  <c r="L46" i="35"/>
  <c r="K46" i="35"/>
  <c r="J46" i="35"/>
  <c r="I46" i="35"/>
  <c r="H46" i="35"/>
  <c r="G46" i="35"/>
  <c r="F46" i="35"/>
  <c r="E46" i="35"/>
  <c r="D46" i="35"/>
  <c r="C46" i="35"/>
  <c r="B46" i="35"/>
  <c r="F36" i="35"/>
  <c r="E36" i="35"/>
  <c r="D36" i="35"/>
  <c r="C36" i="35"/>
  <c r="B36" i="35"/>
  <c r="P29" i="35"/>
  <c r="O29" i="35"/>
  <c r="N29" i="35"/>
  <c r="M29" i="35"/>
  <c r="L29" i="35"/>
  <c r="K29" i="35"/>
  <c r="J29" i="35"/>
  <c r="I29" i="35"/>
  <c r="H29" i="35"/>
  <c r="G29" i="35"/>
  <c r="F29" i="35"/>
  <c r="E29" i="35"/>
  <c r="D29" i="35"/>
  <c r="C29" i="35"/>
  <c r="B29" i="35"/>
  <c r="R20" i="35"/>
  <c r="Q20" i="35"/>
  <c r="P20" i="35"/>
  <c r="O20" i="35"/>
  <c r="N20" i="35"/>
  <c r="M20" i="35"/>
  <c r="G20" i="35"/>
  <c r="F20" i="35"/>
  <c r="E20" i="35"/>
  <c r="D20" i="35"/>
  <c r="C20" i="35"/>
  <c r="B20" i="35"/>
  <c r="R12" i="35"/>
  <c r="Q12" i="35"/>
  <c r="P12" i="35"/>
  <c r="O12" i="35"/>
  <c r="N12" i="35"/>
  <c r="M12" i="35"/>
  <c r="G12" i="35"/>
  <c r="F12" i="35"/>
  <c r="E12" i="35"/>
  <c r="D12" i="35"/>
  <c r="C12" i="35"/>
  <c r="B12" i="35"/>
  <c r="M18" i="33"/>
  <c r="L18" i="33"/>
  <c r="K18" i="33"/>
  <c r="J7" i="33"/>
  <c r="C7" i="33"/>
  <c r="B25" i="29"/>
  <c r="P10" i="29"/>
  <c r="E10" i="29"/>
  <c r="Q10" i="24"/>
  <c r="P10" i="24"/>
  <c r="N10" i="24"/>
  <c r="M10" i="24"/>
  <c r="F10" i="24"/>
  <c r="E10" i="24"/>
  <c r="C10" i="24"/>
  <c r="B10" i="24"/>
  <c r="B104" i="29" l="1"/>
  <c r="F101" i="29"/>
  <c r="E31" i="34" l="1"/>
  <c r="C31" i="34"/>
  <c r="K41" i="33" l="1"/>
  <c r="C32" i="34"/>
  <c r="E32" i="34"/>
  <c r="M41" i="33"/>
  <c r="I18" i="33"/>
  <c r="J18" i="33"/>
  <c r="H18" i="33"/>
  <c r="G18" i="33"/>
  <c r="F18" i="33"/>
  <c r="E18" i="33"/>
  <c r="D18" i="33"/>
  <c r="C18" i="33"/>
  <c r="B18" i="33"/>
  <c r="I7" i="33"/>
  <c r="B7" i="33"/>
  <c r="P29" i="31"/>
  <c r="P29" i="30"/>
  <c r="P29" i="29"/>
  <c r="P29" i="25"/>
  <c r="P29" i="32"/>
  <c r="P29" i="24"/>
  <c r="F114" i="31"/>
  <c r="F112" i="31"/>
  <c r="B114" i="31"/>
  <c r="C114" i="31" s="1"/>
  <c r="B112" i="31"/>
  <c r="F113" i="31"/>
  <c r="F111" i="31"/>
  <c r="F110" i="31"/>
  <c r="F109" i="31"/>
  <c r="F108" i="31"/>
  <c r="F107" i="31"/>
  <c r="C111" i="31" l="1"/>
  <c r="C113" i="31"/>
  <c r="C108" i="31"/>
  <c r="B115" i="31"/>
  <c r="C109" i="31"/>
  <c r="F115" i="31"/>
  <c r="C110" i="31"/>
  <c r="D114" i="31"/>
  <c r="E114" i="31" s="1"/>
  <c r="E109" i="31"/>
  <c r="E110" i="31"/>
  <c r="E108" i="31"/>
  <c r="D112" i="31"/>
  <c r="E113" i="31"/>
  <c r="E111" i="31"/>
  <c r="F85" i="30"/>
  <c r="B85" i="30"/>
  <c r="D104" i="29"/>
  <c r="E104" i="29" s="1"/>
  <c r="C104" i="29"/>
  <c r="B102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M46" i="31"/>
  <c r="L46" i="31"/>
  <c r="K46" i="31"/>
  <c r="J46" i="31"/>
  <c r="I46" i="31"/>
  <c r="H46" i="31"/>
  <c r="G46" i="31"/>
  <c r="F46" i="31"/>
  <c r="E46" i="31"/>
  <c r="D46" i="31"/>
  <c r="C46" i="31"/>
  <c r="B46" i="31"/>
  <c r="F36" i="31"/>
  <c r="E36" i="31"/>
  <c r="D36" i="31"/>
  <c r="C36" i="31"/>
  <c r="B36" i="31"/>
  <c r="L29" i="31"/>
  <c r="K29" i="31"/>
  <c r="J29" i="31"/>
  <c r="I29" i="31"/>
  <c r="H29" i="31"/>
  <c r="G29" i="31"/>
  <c r="F29" i="31"/>
  <c r="E29" i="31"/>
  <c r="D29" i="31"/>
  <c r="C29" i="31"/>
  <c r="B29" i="31"/>
  <c r="Q20" i="31"/>
  <c r="P20" i="31"/>
  <c r="O20" i="31"/>
  <c r="N20" i="31"/>
  <c r="M20" i="31"/>
  <c r="F20" i="31"/>
  <c r="E20" i="31"/>
  <c r="D20" i="31"/>
  <c r="C20" i="31"/>
  <c r="B20" i="31"/>
  <c r="Q12" i="31"/>
  <c r="P12" i="31"/>
  <c r="O12" i="31"/>
  <c r="N12" i="31"/>
  <c r="M12" i="31"/>
  <c r="F12" i="31"/>
  <c r="E12" i="31"/>
  <c r="D12" i="31"/>
  <c r="C12" i="31"/>
  <c r="B12" i="31"/>
  <c r="M48" i="30"/>
  <c r="L48" i="30"/>
  <c r="K48" i="30"/>
  <c r="J48" i="30"/>
  <c r="I48" i="30"/>
  <c r="H48" i="30"/>
  <c r="G48" i="30"/>
  <c r="F48" i="30"/>
  <c r="E48" i="30"/>
  <c r="D48" i="30"/>
  <c r="C48" i="30"/>
  <c r="B48" i="30"/>
  <c r="F36" i="30"/>
  <c r="E36" i="30"/>
  <c r="D36" i="30"/>
  <c r="C36" i="30"/>
  <c r="B36" i="30"/>
  <c r="L29" i="30"/>
  <c r="K29" i="30"/>
  <c r="I29" i="30"/>
  <c r="H29" i="30"/>
  <c r="G29" i="30"/>
  <c r="F29" i="30"/>
  <c r="E29" i="30"/>
  <c r="D29" i="30"/>
  <c r="C29" i="30"/>
  <c r="B29" i="30"/>
  <c r="Q20" i="30"/>
  <c r="P20" i="30"/>
  <c r="O20" i="30"/>
  <c r="N20" i="30"/>
  <c r="M20" i="30"/>
  <c r="F20" i="30"/>
  <c r="E20" i="30"/>
  <c r="D20" i="30"/>
  <c r="C20" i="30"/>
  <c r="B20" i="30"/>
  <c r="Q12" i="30"/>
  <c r="P12" i="30"/>
  <c r="O12" i="30"/>
  <c r="N12" i="30"/>
  <c r="M12" i="30"/>
  <c r="F12" i="30"/>
  <c r="E12" i="30"/>
  <c r="D12" i="30"/>
  <c r="C12" i="30"/>
  <c r="B12" i="30"/>
  <c r="M47" i="29"/>
  <c r="L47" i="29"/>
  <c r="K47" i="29"/>
  <c r="J47" i="29"/>
  <c r="I47" i="29"/>
  <c r="H47" i="29"/>
  <c r="G47" i="29"/>
  <c r="F47" i="29"/>
  <c r="E47" i="29"/>
  <c r="D47" i="29"/>
  <c r="C47" i="29"/>
  <c r="B47" i="29"/>
  <c r="L29" i="29"/>
  <c r="K29" i="29"/>
  <c r="J29" i="29"/>
  <c r="I29" i="29"/>
  <c r="H29" i="29"/>
  <c r="G29" i="29"/>
  <c r="F29" i="29"/>
  <c r="E29" i="29"/>
  <c r="D29" i="29"/>
  <c r="C29" i="29"/>
  <c r="B29" i="29"/>
  <c r="F36" i="29"/>
  <c r="E36" i="29"/>
  <c r="D36" i="29"/>
  <c r="C36" i="29"/>
  <c r="B36" i="29"/>
  <c r="Q20" i="29"/>
  <c r="P20" i="29"/>
  <c r="O20" i="29"/>
  <c r="N20" i="29"/>
  <c r="M20" i="29"/>
  <c r="F20" i="29"/>
  <c r="E20" i="29"/>
  <c r="D20" i="29"/>
  <c r="C20" i="29"/>
  <c r="B20" i="29"/>
  <c r="P12" i="29"/>
  <c r="O12" i="29"/>
  <c r="N12" i="29"/>
  <c r="M12" i="29"/>
  <c r="Q12" i="29"/>
  <c r="E12" i="29"/>
  <c r="D12" i="29"/>
  <c r="C12" i="29"/>
  <c r="B12" i="29"/>
  <c r="F12" i="29"/>
  <c r="D115" i="31" l="1"/>
  <c r="D85" i="30"/>
  <c r="F99" i="32"/>
  <c r="F95" i="32"/>
  <c r="D95" i="32" l="1"/>
  <c r="E95" i="32" s="1"/>
  <c r="C95" i="32"/>
  <c r="E96" i="32"/>
  <c r="C96" i="32"/>
  <c r="D97" i="32"/>
  <c r="E97" i="32" s="1"/>
  <c r="C97" i="32"/>
  <c r="D99" i="32"/>
  <c r="E99" i="32" s="1"/>
  <c r="C99" i="32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B36" i="24" l="1"/>
  <c r="C36" i="24"/>
  <c r="D36" i="24"/>
  <c r="E36" i="24"/>
  <c r="F36" i="24"/>
  <c r="L29" i="24" l="1"/>
  <c r="K29" i="24"/>
  <c r="J29" i="24"/>
  <c r="I29" i="24"/>
  <c r="H29" i="24"/>
  <c r="G29" i="24"/>
  <c r="F29" i="24"/>
  <c r="E29" i="24"/>
  <c r="D29" i="24"/>
  <c r="C29" i="24"/>
  <c r="B29" i="24"/>
  <c r="Q20" i="24"/>
  <c r="P20" i="24"/>
  <c r="O20" i="24"/>
  <c r="N20" i="24"/>
  <c r="M20" i="24"/>
  <c r="F20" i="24"/>
  <c r="E20" i="24"/>
  <c r="D20" i="24"/>
  <c r="C20" i="24"/>
  <c r="B20" i="24"/>
  <c r="P12" i="24"/>
  <c r="Q12" i="24"/>
  <c r="O12" i="24"/>
  <c r="N12" i="24"/>
  <c r="M12" i="24"/>
  <c r="E12" i="24"/>
  <c r="F12" i="24"/>
  <c r="D12" i="24"/>
  <c r="C12" i="24"/>
  <c r="B12" i="24"/>
  <c r="E107" i="31" l="1"/>
  <c r="C107" i="31"/>
  <c r="E96" i="31"/>
  <c r="C96" i="31"/>
  <c r="E87" i="31"/>
  <c r="E81" i="29"/>
  <c r="C81" i="29"/>
  <c r="C89" i="32"/>
  <c r="E81" i="32"/>
  <c r="C81" i="32"/>
  <c r="E104" i="24"/>
  <c r="C104" i="24"/>
  <c r="E93" i="24"/>
  <c r="C81" i="24"/>
  <c r="E81" i="24"/>
  <c r="D92" i="32" l="1"/>
  <c r="F92" i="32"/>
  <c r="B92" i="32"/>
  <c r="R12" i="30" l="1"/>
  <c r="R12" i="29"/>
  <c r="G12" i="24"/>
  <c r="P46" i="31"/>
  <c r="O46" i="31"/>
  <c r="N46" i="31"/>
  <c r="G36" i="31"/>
  <c r="O29" i="31"/>
  <c r="N29" i="31"/>
  <c r="M29" i="31"/>
  <c r="R20" i="31"/>
  <c r="R12" i="31"/>
  <c r="G20" i="31"/>
  <c r="G12" i="31"/>
  <c r="P48" i="30"/>
  <c r="O48" i="30"/>
  <c r="N48" i="30"/>
  <c r="G36" i="30"/>
  <c r="O29" i="30"/>
  <c r="N29" i="30"/>
  <c r="M29" i="30"/>
  <c r="R20" i="30"/>
  <c r="G20" i="30"/>
  <c r="G12" i="30"/>
  <c r="P47" i="29"/>
  <c r="O47" i="29"/>
  <c r="N47" i="29"/>
  <c r="G36" i="29"/>
  <c r="O29" i="29"/>
  <c r="N29" i="29"/>
  <c r="M29" i="29"/>
  <c r="R20" i="29"/>
  <c r="G20" i="29"/>
  <c r="G12" i="29"/>
  <c r="P47" i="25"/>
  <c r="O47" i="25"/>
  <c r="N47" i="25"/>
  <c r="G36" i="25"/>
  <c r="O29" i="25"/>
  <c r="N29" i="25"/>
  <c r="M29" i="25"/>
  <c r="R20" i="25"/>
  <c r="R12" i="25"/>
  <c r="G20" i="25"/>
  <c r="G12" i="25"/>
  <c r="D70" i="32"/>
  <c r="D69" i="32"/>
  <c r="D70" i="24"/>
  <c r="D69" i="24"/>
  <c r="P46" i="32"/>
  <c r="O46" i="32"/>
  <c r="N46" i="32"/>
  <c r="G36" i="32"/>
  <c r="O29" i="32"/>
  <c r="N29" i="32"/>
  <c r="M29" i="32"/>
  <c r="R20" i="32"/>
  <c r="R12" i="32"/>
  <c r="G20" i="32"/>
  <c r="G12" i="32"/>
  <c r="O29" i="24"/>
  <c r="N29" i="24"/>
  <c r="G36" i="24"/>
  <c r="M29" i="24"/>
  <c r="R20" i="24"/>
  <c r="R12" i="24"/>
  <c r="G20" i="24"/>
  <c r="F100" i="32" l="1"/>
  <c r="B100" i="32"/>
  <c r="F86" i="32"/>
  <c r="B46" i="32"/>
  <c r="C46" i="32"/>
  <c r="D46" i="32"/>
  <c r="E46" i="32"/>
  <c r="F46" i="32"/>
  <c r="G46" i="32"/>
  <c r="H46" i="32"/>
  <c r="I46" i="32"/>
  <c r="J46" i="32"/>
  <c r="M46" i="32"/>
  <c r="L46" i="32"/>
  <c r="K46" i="32"/>
  <c r="F36" i="32"/>
  <c r="E36" i="32"/>
  <c r="D36" i="32"/>
  <c r="C36" i="32"/>
  <c r="B36" i="32"/>
  <c r="L29" i="32"/>
  <c r="K29" i="32"/>
  <c r="J29" i="32"/>
  <c r="I29" i="32"/>
  <c r="H29" i="32"/>
  <c r="G29" i="32"/>
  <c r="F29" i="32"/>
  <c r="E29" i="32"/>
  <c r="D29" i="32"/>
  <c r="C29" i="32"/>
  <c r="B29" i="32"/>
  <c r="Q20" i="32"/>
  <c r="P20" i="32"/>
  <c r="O20" i="32"/>
  <c r="N20" i="32"/>
  <c r="M20" i="32"/>
  <c r="F20" i="32"/>
  <c r="E20" i="32"/>
  <c r="D20" i="32"/>
  <c r="C20" i="32"/>
  <c r="B20" i="32"/>
  <c r="Q12" i="32"/>
  <c r="M12" i="32"/>
  <c r="F12" i="32"/>
  <c r="P12" i="32"/>
  <c r="O12" i="32"/>
  <c r="N12" i="32"/>
  <c r="E12" i="32"/>
  <c r="D12" i="32"/>
  <c r="C12" i="32"/>
  <c r="B12" i="32"/>
  <c r="F104" i="31"/>
  <c r="D76" i="31"/>
  <c r="D75" i="31"/>
  <c r="C85" i="30"/>
  <c r="C83" i="30"/>
  <c r="C82" i="30"/>
  <c r="E85" i="30"/>
  <c r="E83" i="30"/>
  <c r="E82" i="30"/>
  <c r="D73" i="30"/>
  <c r="B91" i="25"/>
  <c r="F36" i="25"/>
  <c r="L29" i="25"/>
  <c r="K29" i="25"/>
  <c r="J29" i="25"/>
  <c r="I29" i="25"/>
  <c r="Q20" i="25"/>
  <c r="Q12" i="25"/>
  <c r="F20" i="25"/>
  <c r="F12" i="25"/>
  <c r="B113" i="24"/>
  <c r="C113" i="24" s="1"/>
  <c r="B90" i="24"/>
  <c r="B115" i="29"/>
  <c r="D72" i="30"/>
  <c r="D70" i="29"/>
  <c r="D69" i="29"/>
  <c r="D71" i="25"/>
  <c r="D70" i="25"/>
  <c r="D36" i="25"/>
  <c r="H29" i="25"/>
  <c r="G29" i="25"/>
  <c r="F29" i="25"/>
  <c r="E29" i="25"/>
  <c r="D29" i="25"/>
  <c r="C29" i="25"/>
  <c r="B29" i="25"/>
  <c r="P20" i="25"/>
  <c r="O20" i="25"/>
  <c r="N20" i="25"/>
  <c r="M20" i="25"/>
  <c r="E20" i="25"/>
  <c r="D20" i="25"/>
  <c r="C20" i="25"/>
  <c r="B20" i="25"/>
  <c r="P12" i="25"/>
  <c r="O12" i="25"/>
  <c r="N12" i="25"/>
  <c r="M12" i="25"/>
  <c r="E12" i="25"/>
  <c r="D12" i="25"/>
  <c r="C12" i="25"/>
  <c r="B12" i="25"/>
  <c r="E36" i="25"/>
  <c r="C36" i="25"/>
  <c r="B36" i="25"/>
  <c r="C115" i="31" l="1"/>
  <c r="C104" i="31"/>
  <c r="C101" i="29"/>
  <c r="C100" i="32"/>
  <c r="C86" i="32"/>
  <c r="C90" i="24"/>
  <c r="C115" i="29"/>
  <c r="D113" i="24"/>
  <c r="E113" i="24" s="1"/>
  <c r="C92" i="32"/>
  <c r="E90" i="24"/>
  <c r="E115" i="31"/>
  <c r="D104" i="31"/>
  <c r="E104" i="31" s="1"/>
  <c r="C92" i="29"/>
  <c r="E101" i="29"/>
  <c r="D115" i="29"/>
  <c r="E115" i="29" s="1"/>
  <c r="D92" i="29"/>
  <c r="E92" i="29" s="1"/>
  <c r="D100" i="32"/>
  <c r="E100" i="32" s="1"/>
  <c r="D86" i="32"/>
  <c r="E86" i="32" s="1"/>
  <c r="E92" i="32"/>
  <c r="C88" i="25" l="1"/>
  <c r="C87" i="25"/>
  <c r="E82" i="25"/>
  <c r="D91" i="25"/>
  <c r="C82" i="25"/>
  <c r="E85" i="25"/>
  <c r="C84" i="25"/>
  <c r="E84" i="25"/>
  <c r="E87" i="25"/>
  <c r="E83" i="25"/>
  <c r="C83" i="25"/>
  <c r="C91" i="25" l="1"/>
  <c r="E88" i="25"/>
  <c r="C85" i="25"/>
  <c r="E89" i="25"/>
  <c r="C89" i="25"/>
  <c r="F97" i="25" l="1"/>
  <c r="F95" i="25"/>
  <c r="F96" i="25"/>
  <c r="F94" i="25"/>
  <c r="F102" i="25" l="1"/>
  <c r="C102" i="25" s="1"/>
  <c r="C95" i="25"/>
  <c r="E95" i="25"/>
  <c r="C96" i="25"/>
  <c r="E96" i="25"/>
  <c r="C97" i="25"/>
  <c r="E97" i="25"/>
  <c r="E94" i="25"/>
  <c r="C94" i="25"/>
  <c r="E102" i="25" l="1"/>
  <c r="C105" i="25"/>
  <c r="F116" i="25"/>
  <c r="C116" i="25" s="1"/>
  <c r="E116" i="25" l="1"/>
  <c r="E105" i="25"/>
</calcChain>
</file>

<file path=xl/sharedStrings.xml><?xml version="1.0" encoding="utf-8"?>
<sst xmlns="http://schemas.openxmlformats.org/spreadsheetml/2006/main" count="2361" uniqueCount="468">
  <si>
    <t>College/School:</t>
  </si>
  <si>
    <t>Undergraduate</t>
  </si>
  <si>
    <t>Masters</t>
  </si>
  <si>
    <t xml:space="preserve">Doctoral </t>
  </si>
  <si>
    <t>Total</t>
  </si>
  <si>
    <t>Certificate</t>
  </si>
  <si>
    <t>Research Faculty</t>
  </si>
  <si>
    <t>Professor</t>
  </si>
  <si>
    <t>Associate Professor</t>
  </si>
  <si>
    <t>Visiting Faculty</t>
  </si>
  <si>
    <t>Clinical Faculty</t>
  </si>
  <si>
    <t>Assistant Professor</t>
  </si>
  <si>
    <t>Student Headcount</t>
  </si>
  <si>
    <t>Instructors</t>
  </si>
  <si>
    <t>Lecturers</t>
  </si>
  <si>
    <t>Fall</t>
  </si>
  <si>
    <t>Spring</t>
  </si>
  <si>
    <t>Summer</t>
  </si>
  <si>
    <t>Degrees Awarded</t>
  </si>
  <si>
    <t>Strategic Planning Stats</t>
  </si>
  <si>
    <t>Instructor</t>
  </si>
  <si>
    <t>FTE Students</t>
  </si>
  <si>
    <t>Fall 2012</t>
  </si>
  <si>
    <t>Fall 2013</t>
  </si>
  <si>
    <t>University of Alabama in Huntsville</t>
  </si>
  <si>
    <t>Business Administration</t>
  </si>
  <si>
    <t>Tenured and Tenure Track Faculty</t>
  </si>
  <si>
    <t>Administrative Faculty</t>
  </si>
  <si>
    <t>Research Professor</t>
  </si>
  <si>
    <t>Part-time Faculty</t>
  </si>
  <si>
    <t>% change</t>
  </si>
  <si>
    <t>Underrepresented Minority</t>
  </si>
  <si>
    <t>Women</t>
  </si>
  <si>
    <t>Engineering</t>
  </si>
  <si>
    <t>Nursing</t>
  </si>
  <si>
    <t>Science</t>
  </si>
  <si>
    <t>4.12 (221)</t>
  </si>
  <si>
    <t>College of Business Administration</t>
  </si>
  <si>
    <t xml:space="preserve">Part-time Faculty 
and GTA </t>
  </si>
  <si>
    <t>CHP</t>
  </si>
  <si>
    <t xml:space="preserve">Percent </t>
  </si>
  <si>
    <t>Percent</t>
  </si>
  <si>
    <t>Accounting</t>
  </si>
  <si>
    <t>Economics</t>
  </si>
  <si>
    <t>Finance</t>
  </si>
  <si>
    <t>Information Systems</t>
  </si>
  <si>
    <t>Management</t>
  </si>
  <si>
    <t>Marketing</t>
  </si>
  <si>
    <t>Management Science</t>
  </si>
  <si>
    <t>Undergraduate Total</t>
  </si>
  <si>
    <t>Graduate</t>
  </si>
  <si>
    <t>Grand Total</t>
  </si>
  <si>
    <t>College of Engineering</t>
  </si>
  <si>
    <t>Civil Engineering</t>
  </si>
  <si>
    <t>Chemical Engineering</t>
  </si>
  <si>
    <t>Computer Engineering</t>
  </si>
  <si>
    <t>Electrical Engineering</t>
  </si>
  <si>
    <t>Optical Engineering</t>
  </si>
  <si>
    <t>Industrial &amp; Systems Eng</t>
  </si>
  <si>
    <t>Mechanical &amp; Aerospace Eng</t>
  </si>
  <si>
    <t>Optical Science &amp; Eng</t>
  </si>
  <si>
    <t>Engineering Management</t>
  </si>
  <si>
    <t>Graduate Total</t>
  </si>
  <si>
    <t>Art &amp; Art History</t>
  </si>
  <si>
    <t>Communications</t>
  </si>
  <si>
    <t>Education</t>
  </si>
  <si>
    <t>History</t>
  </si>
  <si>
    <t>Music</t>
  </si>
  <si>
    <t>Philosophy</t>
  </si>
  <si>
    <t>Political Science</t>
  </si>
  <si>
    <t>Psychology</t>
  </si>
  <si>
    <t>Sociology</t>
  </si>
  <si>
    <t>English</t>
  </si>
  <si>
    <t>Clinical Associate Professor</t>
  </si>
  <si>
    <t>Clinical Assistant Professor</t>
  </si>
  <si>
    <t>Men</t>
  </si>
  <si>
    <t>Tenured and Tenure-track Faculty Underrepresented Minority*</t>
  </si>
  <si>
    <t>Non-tenured Distinguished Professor</t>
  </si>
  <si>
    <t>Non-tenured Assistant Professor</t>
  </si>
  <si>
    <t>College of Science</t>
  </si>
  <si>
    <t>Full-time Faculty*</t>
  </si>
  <si>
    <t>Atmospheric Science</t>
  </si>
  <si>
    <t>Biology &amp; Biotechnology S&amp;E</t>
  </si>
  <si>
    <t>Chemistry</t>
  </si>
  <si>
    <t>Computer Science</t>
  </si>
  <si>
    <t>Mathematics</t>
  </si>
  <si>
    <t>Physics</t>
  </si>
  <si>
    <t>Modeling &amp; Simulation</t>
  </si>
  <si>
    <t>Student Credit Hours</t>
  </si>
  <si>
    <t>Applications</t>
  </si>
  <si>
    <t>Admissions</t>
  </si>
  <si>
    <t>* starting Fall 2012, scores are reported on Revised GRE scale</t>
  </si>
  <si>
    <t>*FT Faculty includes deans, associate and assistant deans and research faculty.</t>
  </si>
  <si>
    <t>College of Nursing*</t>
  </si>
  <si>
    <t>* Based on Credit Hours as reported in Banner</t>
  </si>
  <si>
    <t>Full-time Faculty**</t>
  </si>
  <si>
    <t xml:space="preserve">**FT Faculty includes deans, research faculty and FT faculty also paid as PT </t>
  </si>
  <si>
    <t>HS GPA</t>
  </si>
  <si>
    <t>ACT</t>
  </si>
  <si>
    <t>SAT</t>
  </si>
  <si>
    <t>GMAT</t>
  </si>
  <si>
    <t>3.6 (60)</t>
  </si>
  <si>
    <t>3.4 (60)</t>
  </si>
  <si>
    <t>MAT</t>
  </si>
  <si>
    <t>GRE-V*</t>
  </si>
  <si>
    <t>GRE-Q*</t>
  </si>
  <si>
    <t>543 (45)</t>
  </si>
  <si>
    <t>151 (110)</t>
  </si>
  <si>
    <t>157 (110)</t>
  </si>
  <si>
    <t>147 (21)</t>
  </si>
  <si>
    <t>142 (21)</t>
  </si>
  <si>
    <t>404 (38)</t>
  </si>
  <si>
    <t>151 (87)</t>
  </si>
  <si>
    <t>157 (87)</t>
  </si>
  <si>
    <t>155 (13)</t>
  </si>
  <si>
    <t>146 (13)</t>
  </si>
  <si>
    <t>347 (30)</t>
  </si>
  <si>
    <t>559 (37)</t>
  </si>
  <si>
    <t>152 (91)</t>
  </si>
  <si>
    <t>156 (91)</t>
  </si>
  <si>
    <t>149 (81)</t>
  </si>
  <si>
    <t>156 (81)</t>
  </si>
  <si>
    <t>Avg Score (# new students reporting score)</t>
  </si>
  <si>
    <t>24.7 (55)</t>
  </si>
  <si>
    <t>1055 (11)</t>
  </si>
  <si>
    <t>3.7 (249)</t>
  </si>
  <si>
    <t>27.47 (235)</t>
  </si>
  <si>
    <t>1203 (57)</t>
  </si>
  <si>
    <t>3.5 (118)</t>
  </si>
  <si>
    <t>23.7 (116)</t>
  </si>
  <si>
    <t>1017 (17)</t>
  </si>
  <si>
    <t>3.5 (66)</t>
  </si>
  <si>
    <t>22.9 (66)</t>
  </si>
  <si>
    <t>1105 (11)</t>
  </si>
  <si>
    <t>3.7 (142)</t>
  </si>
  <si>
    <t>26.0 (138)</t>
  </si>
  <si>
    <t>1206 (22)</t>
  </si>
  <si>
    <t>23.6 (54)</t>
  </si>
  <si>
    <t>1077 (16)</t>
  </si>
  <si>
    <t>27.6 (208)</t>
  </si>
  <si>
    <t>1214 (47)</t>
  </si>
  <si>
    <t>3.5 (70)</t>
  </si>
  <si>
    <t>23.8 (69)</t>
  </si>
  <si>
    <t>1097 (14)</t>
  </si>
  <si>
    <t>4.9 (64)</t>
  </si>
  <si>
    <t>23.7 (62)</t>
  </si>
  <si>
    <t>1058 (6)</t>
  </si>
  <si>
    <t>3.6 (140)</t>
  </si>
  <si>
    <t>26.0 (128)</t>
  </si>
  <si>
    <t>1144 (34)</t>
  </si>
  <si>
    <t>3.6 (107)</t>
  </si>
  <si>
    <t>* Black or African American, Hispanic/Latino, Native American/Alaskan Native, Native Hawaiian/Other Pacific Islander</t>
  </si>
  <si>
    <t>Majors (with students enrolled)</t>
  </si>
  <si>
    <t>Fall 2014</t>
  </si>
  <si>
    <t>3.8 (116)</t>
  </si>
  <si>
    <t>24.5 (116)</t>
  </si>
  <si>
    <t>1138 (13)</t>
  </si>
  <si>
    <t>155 (31)</t>
  </si>
  <si>
    <t>147 (31)</t>
  </si>
  <si>
    <t>Business Legal Studies</t>
  </si>
  <si>
    <t>3.6 (66)</t>
  </si>
  <si>
    <t>24.4 (58)</t>
  </si>
  <si>
    <t>1091 (12)</t>
  </si>
  <si>
    <t>524 (39)</t>
  </si>
  <si>
    <t>3.8 (298)</t>
  </si>
  <si>
    <t>28.4 (290)</t>
  </si>
  <si>
    <t>1255 (51)</t>
  </si>
  <si>
    <t>150 (108)</t>
  </si>
  <si>
    <t>156 (108)</t>
  </si>
  <si>
    <t>3.8 (77)</t>
  </si>
  <si>
    <t>24.4 (78)</t>
  </si>
  <si>
    <t>1088 (5)</t>
  </si>
  <si>
    <t>335 (20)</t>
  </si>
  <si>
    <t>3.7 (150)</t>
  </si>
  <si>
    <t>26.9 (145)</t>
  </si>
  <si>
    <t>1132 (30)</t>
  </si>
  <si>
    <t>151 (85)</t>
  </si>
  <si>
    <t>155 (85)</t>
  </si>
  <si>
    <t>Space Science</t>
  </si>
  <si>
    <t>College of Education</t>
  </si>
  <si>
    <t>Education Collaborative</t>
  </si>
  <si>
    <t>3.6 (3)</t>
  </si>
  <si>
    <t>22.8 (3)</t>
  </si>
  <si>
    <t>(0)</t>
  </si>
  <si>
    <t>139 (3)</t>
  </si>
  <si>
    <t>136 (3)</t>
  </si>
  <si>
    <t>Fall 2015</t>
  </si>
  <si>
    <t>Arts, Humanities, and Social Sciences</t>
  </si>
  <si>
    <t>25.7 (90)</t>
  </si>
  <si>
    <t>24.3 (12)</t>
  </si>
  <si>
    <t>28.6 (393)</t>
  </si>
  <si>
    <t>25.4 (127)</t>
  </si>
  <si>
    <t>24.9 (106)</t>
  </si>
  <si>
    <t>27.5 (245)</t>
  </si>
  <si>
    <t>3.6 (95)</t>
  </si>
  <si>
    <t>3.5 (16)</t>
  </si>
  <si>
    <t>3.8 (413)</t>
  </si>
  <si>
    <t>3.6 (136)</t>
  </si>
  <si>
    <t>3.7 (259)</t>
  </si>
  <si>
    <t>1101 (15)</t>
  </si>
  <si>
    <t>1126 (7)</t>
  </si>
  <si>
    <t>1245 (88)</t>
  </si>
  <si>
    <t>1156 (21)</t>
  </si>
  <si>
    <t>1024 (9)</t>
  </si>
  <si>
    <t>1220 (42)</t>
  </si>
  <si>
    <t>532 (33)</t>
  </si>
  <si>
    <t>156 (3)</t>
  </si>
  <si>
    <t>149 (3)</t>
  </si>
  <si>
    <t>151 (115)</t>
  </si>
  <si>
    <t>157 (115)</t>
  </si>
  <si>
    <t>154 (22)</t>
  </si>
  <si>
    <t>148 (22)</t>
  </si>
  <si>
    <t>149 (91)</t>
  </si>
  <si>
    <t>157 (91)</t>
  </si>
  <si>
    <t>390 (34)</t>
  </si>
  <si>
    <t>HPE</t>
  </si>
  <si>
    <t>Kinesioloogy</t>
  </si>
  <si>
    <t>Fall 2016</t>
  </si>
  <si>
    <t>26.3 (99)</t>
  </si>
  <si>
    <t>506 (35)</t>
  </si>
  <si>
    <t>1111 (13)</t>
  </si>
  <si>
    <t>3.7 (47)</t>
  </si>
  <si>
    <t>23.6 (46)</t>
  </si>
  <si>
    <t>1065 (8)</t>
  </si>
  <si>
    <t>149 (4)</t>
  </si>
  <si>
    <t>143 (4)</t>
  </si>
  <si>
    <t>3.9 (530)</t>
  </si>
  <si>
    <t>28.8 (513)</t>
  </si>
  <si>
    <t>1230 (99)</t>
  </si>
  <si>
    <t>152 (109)</t>
  </si>
  <si>
    <t>157 (109)</t>
  </si>
  <si>
    <t>3.6(95)</t>
  </si>
  <si>
    <t>3.8(116)</t>
  </si>
  <si>
    <t>25.9(94)</t>
  </si>
  <si>
    <t>24.9(115)</t>
  </si>
  <si>
    <t>28.3(264)</t>
  </si>
  <si>
    <t>1110(6)</t>
  </si>
  <si>
    <t>1124(7)</t>
  </si>
  <si>
    <t>1269(28)</t>
  </si>
  <si>
    <t xml:space="preserve">Graduate </t>
  </si>
  <si>
    <t>Distinguished Professor</t>
  </si>
  <si>
    <t>Distinguished Professor, VP</t>
  </si>
  <si>
    <t xml:space="preserve">Distinguished Professor, Director ESSC </t>
  </si>
  <si>
    <t>3.5 (21)</t>
  </si>
  <si>
    <t>25.0(21)</t>
  </si>
  <si>
    <t>1066 (5)</t>
  </si>
  <si>
    <t>GC</t>
  </si>
  <si>
    <t>FYE</t>
  </si>
  <si>
    <t>ILC</t>
  </si>
  <si>
    <t>MIL</t>
  </si>
  <si>
    <t>OCS</t>
  </si>
  <si>
    <t>ENG 100,101, &amp; 105 Courses</t>
  </si>
  <si>
    <t>World Languages and Cultures</t>
  </si>
  <si>
    <t>153 (18)</t>
  </si>
  <si>
    <t>145 (18)</t>
  </si>
  <si>
    <t>362 (38)</t>
  </si>
  <si>
    <t>149 (89)</t>
  </si>
  <si>
    <t>156 (89)</t>
  </si>
  <si>
    <t>Fall 2017</t>
  </si>
  <si>
    <t>Professional &amp; Continuing Studies</t>
  </si>
  <si>
    <t>3.8 (56)</t>
  </si>
  <si>
    <t>3.8 (25)</t>
  </si>
  <si>
    <t>3.9 (438)</t>
  </si>
  <si>
    <t>3.8 (69)</t>
  </si>
  <si>
    <t>3.8 (89)</t>
  </si>
  <si>
    <t>3.9 (183)</t>
  </si>
  <si>
    <t>3.8 (266)</t>
  </si>
  <si>
    <t>3.8 (183)</t>
  </si>
  <si>
    <t>3.8 (18)</t>
  </si>
  <si>
    <t>26.3 (85)</t>
  </si>
  <si>
    <t>25.6 (39)</t>
  </si>
  <si>
    <t>28.8 (618)</t>
  </si>
  <si>
    <t>26.5 (117)</t>
  </si>
  <si>
    <t>25.3 (126)</t>
  </si>
  <si>
    <t>28.6 (281)</t>
  </si>
  <si>
    <t>27.0 (25)</t>
  </si>
  <si>
    <t>1180 (2)</t>
  </si>
  <si>
    <t>990 (1)</t>
  </si>
  <si>
    <t>1268 (16)</t>
  </si>
  <si>
    <t>1020 (2)</t>
  </si>
  <si>
    <t>1270 (1)</t>
  </si>
  <si>
    <t>1189 (7)</t>
  </si>
  <si>
    <t>554 (34)</t>
  </si>
  <si>
    <t>154 (2)</t>
  </si>
  <si>
    <t>158 (2)</t>
  </si>
  <si>
    <t>152 (96)</t>
  </si>
  <si>
    <t>158 (96)</t>
  </si>
  <si>
    <t>156 (14)</t>
  </si>
  <si>
    <t>147(14)</t>
  </si>
  <si>
    <t>151 (86)</t>
  </si>
  <si>
    <t>156 (86)</t>
  </si>
  <si>
    <t>GRE-V</t>
  </si>
  <si>
    <t>GRE-Q</t>
  </si>
  <si>
    <t>151 (8)</t>
  </si>
  <si>
    <t>156 (8)</t>
  </si>
  <si>
    <t>148 (9)</t>
  </si>
  <si>
    <t>149 (9)</t>
  </si>
  <si>
    <t>382 (21)</t>
  </si>
  <si>
    <t>Trustee Professor</t>
  </si>
  <si>
    <t>Lecturer</t>
  </si>
  <si>
    <t>Honors</t>
  </si>
  <si>
    <t>PRO</t>
  </si>
  <si>
    <t>148 (13)</t>
  </si>
  <si>
    <t>143 (13)</t>
  </si>
  <si>
    <t>149 (13)</t>
  </si>
  <si>
    <t>145 (13)</t>
  </si>
  <si>
    <t>149 (12)</t>
  </si>
  <si>
    <t>145 (12)</t>
  </si>
  <si>
    <t>149 (11)</t>
  </si>
  <si>
    <t>145(11)</t>
  </si>
  <si>
    <t>149 (19)</t>
  </si>
  <si>
    <t>146 (19)</t>
  </si>
  <si>
    <t>Fall 2018</t>
  </si>
  <si>
    <t>3.8 (107)</t>
  </si>
  <si>
    <t>3.6 (38)</t>
  </si>
  <si>
    <t>3.9 (595)</t>
  </si>
  <si>
    <t>3.7 (97)</t>
  </si>
  <si>
    <t>3.9 (329)</t>
  </si>
  <si>
    <t>3.7 (28)</t>
  </si>
  <si>
    <t>3.9 (28)</t>
  </si>
  <si>
    <t>26.9 (102)</t>
  </si>
  <si>
    <t>519.7 (30)</t>
  </si>
  <si>
    <t>1015 (2)</t>
  </si>
  <si>
    <t>25.4 (40)</t>
  </si>
  <si>
    <t>150 (1)</t>
  </si>
  <si>
    <t>150 (8)</t>
  </si>
  <si>
    <t>147 (8)</t>
  </si>
  <si>
    <t>29.4 (598)</t>
  </si>
  <si>
    <t>680 (1)</t>
  </si>
  <si>
    <t>151 (32)</t>
  </si>
  <si>
    <t>157 (32)</t>
  </si>
  <si>
    <t>1140 (1)</t>
  </si>
  <si>
    <t>26.3 (101)</t>
  </si>
  <si>
    <t>152 (7)</t>
  </si>
  <si>
    <t>147 (7)</t>
  </si>
  <si>
    <t>1100 (1)</t>
  </si>
  <si>
    <t xml:space="preserve">MAT </t>
  </si>
  <si>
    <t>415.5 (11)</t>
  </si>
  <si>
    <t>340.7 (17)</t>
  </si>
  <si>
    <t>560.0 (1)</t>
  </si>
  <si>
    <t>25.3 (96)</t>
  </si>
  <si>
    <t>149 (5)</t>
  </si>
  <si>
    <t>143 (5)</t>
  </si>
  <si>
    <t>153 (31)</t>
  </si>
  <si>
    <t>156 (31)</t>
  </si>
  <si>
    <t>1500 (2)</t>
  </si>
  <si>
    <t>29.0 (300)</t>
  </si>
  <si>
    <t>27.1 (28)</t>
  </si>
  <si>
    <t>1290 (1)</t>
  </si>
  <si>
    <t>29.4 (36)</t>
  </si>
  <si>
    <t>149 (1)</t>
  </si>
  <si>
    <t>Distinguised Professor</t>
  </si>
  <si>
    <t>Business Transitions</t>
  </si>
  <si>
    <t>VS</t>
  </si>
  <si>
    <t>-</t>
  </si>
  <si>
    <t>(Total credit hours generated by the college for the fall term, with UG divided by 12 and graduate hours divided by 9)</t>
  </si>
  <si>
    <t>(Total headcount by major for fall term.)</t>
  </si>
  <si>
    <t>Fall 2019</t>
  </si>
  <si>
    <t>26.31 (100)</t>
  </si>
  <si>
    <t>1216 (25)</t>
  </si>
  <si>
    <t>498.67 (15)</t>
  </si>
  <si>
    <t>155.13 (23)</t>
  </si>
  <si>
    <t>151.83 (23)</t>
  </si>
  <si>
    <t>26.26 (53)</t>
  </si>
  <si>
    <t>150.71 (7)</t>
  </si>
  <si>
    <t>146.14 (7)</t>
  </si>
  <si>
    <t>29.27 (679)</t>
  </si>
  <si>
    <t>1326 (155)</t>
  </si>
  <si>
    <t>630 (1)</t>
  </si>
  <si>
    <t>154.68 (87)</t>
  </si>
  <si>
    <t>158.78 (87)</t>
  </si>
  <si>
    <t>EA</t>
  </si>
  <si>
    <t>LLP</t>
  </si>
  <si>
    <t>26.6 (93)</t>
  </si>
  <si>
    <t>1260 (14)</t>
  </si>
  <si>
    <t>154.89 (9)</t>
  </si>
  <si>
    <t>410.33 (3)</t>
  </si>
  <si>
    <t>25.48 (82)</t>
  </si>
  <si>
    <t>1214 (16)</t>
  </si>
  <si>
    <t>263.92 (13)</t>
  </si>
  <si>
    <t>148.8 (5)</t>
  </si>
  <si>
    <t>138.2 (5)</t>
  </si>
  <si>
    <t>29.01 (312)</t>
  </si>
  <si>
    <t>1340 (62)</t>
  </si>
  <si>
    <t>152.51 (55)</t>
  </si>
  <si>
    <t>156.33 (55)</t>
  </si>
  <si>
    <t>26.73 (61)</t>
  </si>
  <si>
    <t>1307 (6)</t>
  </si>
  <si>
    <t>147.4 (5)</t>
  </si>
  <si>
    <t>3.79 (96)</t>
  </si>
  <si>
    <t>3.83 (51)</t>
  </si>
  <si>
    <t>3.95 (634)</t>
  </si>
  <si>
    <t>3.68 (89)</t>
  </si>
  <si>
    <t>3.91 (76)</t>
  </si>
  <si>
    <t>3.95 (298)</t>
  </si>
  <si>
    <t>3.75 (53)</t>
  </si>
  <si>
    <t>1197 (6)</t>
  </si>
  <si>
    <t>University Professor</t>
  </si>
  <si>
    <t>No Faculty Rank</t>
  </si>
  <si>
    <t>Fall 2020</t>
  </si>
  <si>
    <t>3.80 (84)</t>
  </si>
  <si>
    <t>24.99 (78)</t>
  </si>
  <si>
    <t>1142 (13)</t>
  </si>
  <si>
    <t>505 (6)</t>
  </si>
  <si>
    <t>25.18 (51)</t>
  </si>
  <si>
    <t>1070 (1)</t>
  </si>
  <si>
    <t>3.87 (51)</t>
  </si>
  <si>
    <t>28.76 (593)</t>
  </si>
  <si>
    <t>1318 (96)</t>
  </si>
  <si>
    <t>620 (1)</t>
  </si>
  <si>
    <t>4.02 (616)</t>
  </si>
  <si>
    <t>25.08 (104)</t>
  </si>
  <si>
    <t>1080 (9)</t>
  </si>
  <si>
    <t>408 (3)</t>
  </si>
  <si>
    <t>3.77 (107)</t>
  </si>
  <si>
    <t>Film &amp; Media Arts</t>
  </si>
  <si>
    <t>24.76 (76)</t>
  </si>
  <si>
    <t>1363 (4)</t>
  </si>
  <si>
    <t>279 (3)</t>
  </si>
  <si>
    <t>3.89 (74)</t>
  </si>
  <si>
    <t>28.22 (301)</t>
  </si>
  <si>
    <t>1321 (53)</t>
  </si>
  <si>
    <t>3.96 (314)</t>
  </si>
  <si>
    <t>25.82 (45)</t>
  </si>
  <si>
    <t>1250 (6)</t>
  </si>
  <si>
    <t>3.77 (45)</t>
  </si>
  <si>
    <t>149(5)</t>
  </si>
  <si>
    <t>147.4 (4)</t>
  </si>
  <si>
    <t>Fall 2021</t>
  </si>
  <si>
    <t>Fall Semester 2021 Credit Hour Production (CHP) by Full-Time Faculty,  and Part-Time Faculty/Graduate Teaching Assistants</t>
  </si>
  <si>
    <t>3.83 (85)</t>
  </si>
  <si>
    <t>4.01 (522)</t>
  </si>
  <si>
    <t>3.84 (86)</t>
  </si>
  <si>
    <t>3.85 (65)</t>
  </si>
  <si>
    <t>3.86(44)</t>
  </si>
  <si>
    <t>4.03 (240)</t>
  </si>
  <si>
    <t>25.01 (92)</t>
  </si>
  <si>
    <t>540 (2)</t>
  </si>
  <si>
    <t>150 (9)</t>
  </si>
  <si>
    <t>150.78 (9)</t>
  </si>
  <si>
    <t>24.51 (35)</t>
  </si>
  <si>
    <t>28.2 (536)</t>
  </si>
  <si>
    <t>154.79 (39)</t>
  </si>
  <si>
    <t>157.28 (39)</t>
  </si>
  <si>
    <t>470 (1)</t>
  </si>
  <si>
    <t>421 (1)</t>
  </si>
  <si>
    <t>159.71 (7)</t>
  </si>
  <si>
    <t>152.71 (7)</t>
  </si>
  <si>
    <t>25.44 (85)</t>
  </si>
  <si>
    <t>25.37 (63)</t>
  </si>
  <si>
    <t>401 (4)</t>
  </si>
  <si>
    <t>154.5 (2)</t>
  </si>
  <si>
    <t>27.89 (248)</t>
  </si>
  <si>
    <t>151.67 (24)</t>
  </si>
  <si>
    <t>155.83 (24)</t>
  </si>
  <si>
    <t>25.64 (49)</t>
  </si>
  <si>
    <t>1321.32 (53)</t>
  </si>
  <si>
    <t>1362.5 (4)</t>
  </si>
  <si>
    <t>1318.23 (96)</t>
  </si>
  <si>
    <t>1142.31 (13)</t>
  </si>
  <si>
    <t>3.86 (41)</t>
  </si>
  <si>
    <t>Sports Fitness Management</t>
  </si>
  <si>
    <t>ET</t>
  </si>
  <si>
    <t xml:space="preserve">   LIB</t>
  </si>
  <si>
    <t>College of Professional Studies</t>
  </si>
  <si>
    <t>Honors College</t>
  </si>
  <si>
    <t>College of Arts, Humanities, and Social Sciences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</si>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</sst>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\ \ "/>
    <numFmt numFmtId="165" formatCode="0.00%\ \ "/>
    <numFmt numFmtId="166" formatCode="0.0%\ \ "/>
    <numFmt numFmtId="167" formatCode="0.0"/>
  </numFmts>
  <fonts count="41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8"/>
      <name val="Verdana"/>
      <family val="2"/>
    </font>
    <font>
      <sz val="12"/>
      <name val="Verdana"/>
      <family val="2"/>
    </font>
    <font>
      <b/>
      <i/>
      <sz val="14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Times New Roman"/>
      <family val="1"/>
    </font>
    <font>
      <b/>
      <u/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9"/>
      <name val="Verdana"/>
      <family val="2"/>
    </font>
    <font>
      <sz val="12"/>
      <name val="Times New Roman"/>
      <family val="1"/>
    </font>
    <font>
      <sz val="12"/>
      <name val="Times New Roman"/>
      <family val="1"/>
    </font>
    <font>
      <sz val="10"/>
      <name val="Verdana"/>
      <family val="2"/>
    </font>
    <font>
      <sz val="10"/>
      <name val="Helv"/>
    </font>
    <font>
      <sz val="10"/>
      <name val="Tms Rmn"/>
    </font>
    <font>
      <sz val="11"/>
      <color indexed="8"/>
      <name val="Calibri"/>
      <family val="2"/>
    </font>
    <font>
      <sz val="8.25"/>
      <name val="Tms Rmn"/>
    </font>
    <font>
      <b/>
      <sz val="10"/>
      <name val="Tms Rmn"/>
    </font>
    <font>
      <b/>
      <u/>
      <sz val="12"/>
      <name val="Tms Rmn"/>
    </font>
    <font>
      <b/>
      <sz val="12"/>
      <name val="Tms Rmn"/>
    </font>
    <font>
      <sz val="12"/>
      <name val="Times New Roman"/>
      <family val="1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Verdana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color rgb="FF000000"/>
      <name val="Verdana"/>
      <family val="2"/>
    </font>
    <font>
      <sz val="10"/>
      <color indexed="8"/>
      <name val="Verdana"/>
      <family val="2"/>
    </font>
    <font>
      <b/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22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0">
    <xf numFmtId="0" fontId="0" fillId="0" borderId="0"/>
    <xf numFmtId="0" fontId="22" fillId="0" borderId="1" applyFill="0">
      <alignment horizontal="center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>
      <alignment horizontal="left"/>
    </xf>
    <xf numFmtId="0" fontId="25" fillId="0" borderId="0" applyFill="0" applyBorder="0">
      <alignment horizontal="center"/>
    </xf>
    <xf numFmtId="0" fontId="30" fillId="0" borderId="0"/>
    <xf numFmtId="0" fontId="15" fillId="0" borderId="0"/>
    <xf numFmtId="0" fontId="2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9" fillId="0" borderId="0"/>
    <xf numFmtId="0" fontId="28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16" fillId="0" borderId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2" fillId="0" borderId="0">
      <alignment horizontal="right"/>
    </xf>
    <xf numFmtId="0" fontId="22" fillId="0" borderId="0">
      <alignment horizontal="left"/>
    </xf>
    <xf numFmtId="0" fontId="26" fillId="0" borderId="0" applyFill="0" applyBorder="0">
      <alignment horizontal="center"/>
    </xf>
    <xf numFmtId="0" fontId="27" fillId="0" borderId="0">
      <alignment horizontal="center"/>
    </xf>
    <xf numFmtId="0" fontId="4" fillId="0" borderId="0"/>
    <xf numFmtId="0" fontId="3" fillId="0" borderId="0"/>
    <xf numFmtId="0" fontId="35" fillId="0" borderId="0"/>
    <xf numFmtId="0" fontId="2" fillId="0" borderId="0"/>
    <xf numFmtId="0" fontId="1" fillId="0" borderId="0"/>
  </cellStyleXfs>
  <cellXfs count="204">
    <xf numFmtId="0" fontId="0" fillId="0" borderId="0" xfId="0"/>
    <xf numFmtId="0" fontId="12" fillId="0" borderId="2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3" fontId="11" fillId="0" borderId="3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horizontal="left" vertical="center"/>
    </xf>
    <xf numFmtId="3" fontId="17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Continuous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" fontId="12" fillId="0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2" xfId="38" applyFont="1" applyFill="1" applyBorder="1" applyAlignment="1">
      <alignment horizontal="center" vertical="center"/>
    </xf>
    <xf numFmtId="0" fontId="11" fillId="0" borderId="0" xfId="38" applyFont="1" applyFill="1" applyBorder="1" applyAlignment="1">
      <alignment vertical="center"/>
    </xf>
    <xf numFmtId="0" fontId="11" fillId="0" borderId="0" xfId="38" applyFont="1" applyFill="1" applyAlignment="1">
      <alignment horizontal="right" vertical="center"/>
    </xf>
    <xf numFmtId="0" fontId="11" fillId="0" borderId="1" xfId="38" applyFont="1" applyFill="1" applyBorder="1" applyAlignment="1">
      <alignment vertical="center"/>
    </xf>
    <xf numFmtId="0" fontId="11" fillId="0" borderId="0" xfId="38" applyFont="1" applyFill="1" applyAlignment="1">
      <alignment vertical="center"/>
    </xf>
    <xf numFmtId="0" fontId="14" fillId="0" borderId="0" xfId="38" applyFont="1" applyFill="1" applyAlignment="1">
      <alignment vertical="center"/>
    </xf>
    <xf numFmtId="0" fontId="5" fillId="0" borderId="0" xfId="38" applyFont="1" applyFill="1" applyAlignment="1">
      <alignment vertical="center"/>
    </xf>
    <xf numFmtId="0" fontId="12" fillId="0" borderId="0" xfId="38" applyFont="1" applyFill="1" applyAlignment="1">
      <alignment vertical="center"/>
    </xf>
    <xf numFmtId="0" fontId="14" fillId="0" borderId="0" xfId="38" applyFont="1" applyFill="1" applyBorder="1" applyAlignment="1">
      <alignment vertical="center"/>
    </xf>
    <xf numFmtId="0" fontId="11" fillId="0" borderId="0" xfId="38" applyFont="1" applyFill="1" applyBorder="1" applyAlignment="1">
      <alignment horizontal="right" vertical="center"/>
    </xf>
    <xf numFmtId="0" fontId="12" fillId="0" borderId="0" xfId="38" applyFont="1" applyFill="1" applyBorder="1" applyAlignment="1">
      <alignment horizontal="center" vertical="center"/>
    </xf>
    <xf numFmtId="0" fontId="12" fillId="0" borderId="4" xfId="45" applyFont="1" applyFill="1" applyBorder="1" applyAlignment="1">
      <alignment vertical="center" wrapText="1"/>
    </xf>
    <xf numFmtId="0" fontId="11" fillId="0" borderId="5" xfId="45" applyFont="1" applyFill="1" applyBorder="1" applyAlignment="1">
      <alignment vertical="center"/>
    </xf>
    <xf numFmtId="0" fontId="12" fillId="0" borderId="6" xfId="45" applyFont="1" applyFill="1" applyBorder="1" applyAlignment="1">
      <alignment vertical="center"/>
    </xf>
    <xf numFmtId="0" fontId="12" fillId="0" borderId="6" xfId="45" applyFont="1" applyFill="1" applyBorder="1" applyAlignment="1">
      <alignment horizontal="center" vertical="center"/>
    </xf>
    <xf numFmtId="0" fontId="12" fillId="0" borderId="7" xfId="45" applyFont="1" applyFill="1" applyBorder="1" applyAlignment="1">
      <alignment horizontal="center" vertical="center"/>
    </xf>
    <xf numFmtId="0" fontId="12" fillId="0" borderId="8" xfId="45" applyFont="1" applyFill="1" applyBorder="1" applyAlignment="1">
      <alignment vertical="center"/>
    </xf>
    <xf numFmtId="0" fontId="12" fillId="0" borderId="8" xfId="45" applyFont="1" applyFill="1" applyBorder="1" applyAlignment="1">
      <alignment horizontal="center" vertical="center"/>
    </xf>
    <xf numFmtId="0" fontId="12" fillId="0" borderId="9" xfId="45" applyFont="1" applyFill="1" applyBorder="1" applyAlignment="1">
      <alignment horizontal="center" vertical="center"/>
    </xf>
    <xf numFmtId="0" fontId="12" fillId="0" borderId="10" xfId="45" applyFont="1" applyFill="1" applyBorder="1" applyAlignment="1">
      <alignment vertical="center"/>
    </xf>
    <xf numFmtId="0" fontId="12" fillId="0" borderId="7" xfId="45" applyFont="1" applyFill="1" applyBorder="1" applyAlignment="1">
      <alignment vertical="center"/>
    </xf>
    <xf numFmtId="0" fontId="11" fillId="0" borderId="11" xfId="45" applyFont="1" applyFill="1" applyBorder="1" applyAlignment="1">
      <alignment horizontal="left" vertical="center"/>
    </xf>
    <xf numFmtId="164" fontId="11" fillId="0" borderId="12" xfId="45" applyNumberFormat="1" applyFont="1" applyFill="1" applyBorder="1" applyAlignment="1">
      <alignment horizontal="right" vertical="center"/>
    </xf>
    <xf numFmtId="164" fontId="11" fillId="0" borderId="11" xfId="45" applyNumberFormat="1" applyFont="1" applyFill="1" applyBorder="1" applyAlignment="1">
      <alignment horizontal="right" vertical="center"/>
    </xf>
    <xf numFmtId="0" fontId="11" fillId="0" borderId="13" xfId="45" applyFont="1" applyFill="1" applyBorder="1" applyAlignment="1">
      <alignment horizontal="left" vertical="center"/>
    </xf>
    <xf numFmtId="164" fontId="11" fillId="0" borderId="14" xfId="45" applyNumberFormat="1" applyFont="1" applyFill="1" applyBorder="1" applyAlignment="1">
      <alignment horizontal="right" vertical="center"/>
    </xf>
    <xf numFmtId="0" fontId="11" fillId="0" borderId="15" xfId="45" applyFont="1" applyFill="1" applyBorder="1" applyAlignment="1">
      <alignment horizontal="left" vertical="center"/>
    </xf>
    <xf numFmtId="164" fontId="11" fillId="0" borderId="16" xfId="45" applyNumberFormat="1" applyFont="1" applyFill="1" applyBorder="1" applyAlignment="1">
      <alignment horizontal="right" vertical="center"/>
    </xf>
    <xf numFmtId="164" fontId="11" fillId="0" borderId="13" xfId="45" applyNumberFormat="1" applyFont="1" applyFill="1" applyBorder="1" applyAlignment="1">
      <alignment horizontal="right" vertical="center"/>
    </xf>
    <xf numFmtId="0" fontId="12" fillId="0" borderId="1" xfId="45" applyFont="1" applyFill="1" applyBorder="1" applyAlignment="1">
      <alignment horizontal="left" vertical="center"/>
    </xf>
    <xf numFmtId="164" fontId="12" fillId="0" borderId="17" xfId="45" applyNumberFormat="1" applyFont="1" applyFill="1" applyBorder="1" applyAlignment="1">
      <alignment horizontal="right" vertical="center"/>
    </xf>
    <xf numFmtId="165" fontId="12" fillId="0" borderId="3" xfId="45" applyNumberFormat="1" applyFont="1" applyFill="1" applyBorder="1" applyAlignment="1">
      <alignment horizontal="right" vertical="center"/>
    </xf>
    <xf numFmtId="164" fontId="12" fillId="0" borderId="1" xfId="45" applyNumberFormat="1" applyFont="1" applyFill="1" applyBorder="1" applyAlignment="1">
      <alignment horizontal="right" vertical="center"/>
    </xf>
    <xf numFmtId="0" fontId="11" fillId="0" borderId="10" xfId="45" applyFont="1" applyFill="1" applyBorder="1" applyAlignment="1">
      <alignment horizontal="left" vertical="center"/>
    </xf>
    <xf numFmtId="0" fontId="11" fillId="0" borderId="6" xfId="45" applyFont="1" applyFill="1" applyBorder="1" applyAlignment="1">
      <alignment horizontal="center" vertical="center"/>
    </xf>
    <xf numFmtId="0" fontId="11" fillId="0" borderId="7" xfId="45" applyFont="1" applyFill="1" applyBorder="1" applyAlignment="1">
      <alignment vertical="center"/>
    </xf>
    <xf numFmtId="0" fontId="11" fillId="0" borderId="6" xfId="45" applyFont="1" applyFill="1" applyBorder="1" applyAlignment="1">
      <alignment vertical="center"/>
    </xf>
    <xf numFmtId="0" fontId="11" fillId="0" borderId="10" xfId="45" applyFont="1" applyFill="1" applyBorder="1" applyAlignment="1">
      <alignment vertical="center"/>
    </xf>
    <xf numFmtId="164" fontId="11" fillId="0" borderId="15" xfId="45" applyNumberFormat="1" applyFont="1" applyFill="1" applyBorder="1" applyAlignment="1">
      <alignment horizontal="right" vertical="center"/>
    </xf>
    <xf numFmtId="164" fontId="12" fillId="0" borderId="6" xfId="45" applyNumberFormat="1" applyFont="1" applyFill="1" applyBorder="1" applyAlignment="1">
      <alignment horizontal="right" vertical="center"/>
    </xf>
    <xf numFmtId="165" fontId="12" fillId="0" borderId="7" xfId="45" applyNumberFormat="1" applyFont="1" applyFill="1" applyBorder="1" applyAlignment="1">
      <alignment horizontal="right" vertical="center"/>
    </xf>
    <xf numFmtId="164" fontId="12" fillId="0" borderId="10" xfId="45" applyNumberFormat="1" applyFont="1" applyFill="1" applyBorder="1" applyAlignment="1">
      <alignment horizontal="right" vertical="center"/>
    </xf>
    <xf numFmtId="0" fontId="11" fillId="0" borderId="0" xfId="45" applyFont="1" applyFill="1" applyAlignment="1">
      <alignment vertical="center"/>
    </xf>
    <xf numFmtId="0" fontId="12" fillId="0" borderId="2" xfId="39" applyFont="1" applyFill="1" applyBorder="1" applyAlignment="1">
      <alignment horizontal="center" vertical="center"/>
    </xf>
    <xf numFmtId="0" fontId="11" fillId="0" borderId="0" xfId="39" applyFont="1" applyFill="1" applyBorder="1" applyAlignment="1">
      <alignment vertical="center"/>
    </xf>
    <xf numFmtId="0" fontId="11" fillId="0" borderId="0" xfId="39" applyFont="1" applyFill="1" applyAlignment="1">
      <alignment vertical="center"/>
    </xf>
    <xf numFmtId="0" fontId="11" fillId="0" borderId="0" xfId="39" applyFont="1" applyFill="1" applyAlignment="1">
      <alignment horizontal="right" vertical="center"/>
    </xf>
    <xf numFmtId="0" fontId="11" fillId="0" borderId="1" xfId="39" applyFont="1" applyFill="1" applyBorder="1" applyAlignment="1">
      <alignment vertical="center"/>
    </xf>
    <xf numFmtId="0" fontId="12" fillId="0" borderId="0" xfId="39" applyFont="1" applyFill="1" applyAlignment="1">
      <alignment vertical="center"/>
    </xf>
    <xf numFmtId="0" fontId="12" fillId="0" borderId="0" xfId="39" applyFont="1" applyFill="1" applyBorder="1" applyAlignment="1">
      <alignment vertical="center"/>
    </xf>
    <xf numFmtId="0" fontId="14" fillId="0" borderId="0" xfId="39" applyFont="1" applyFill="1" applyAlignment="1">
      <alignment vertical="center"/>
    </xf>
    <xf numFmtId="0" fontId="14" fillId="0" borderId="0" xfId="39" applyFont="1" applyFill="1" applyAlignment="1">
      <alignment horizontal="right" vertical="center"/>
    </xf>
    <xf numFmtId="0" fontId="12" fillId="0" borderId="0" xfId="39" applyFont="1" applyFill="1" applyBorder="1" applyAlignment="1">
      <alignment horizontal="center" vertical="center"/>
    </xf>
    <xf numFmtId="0" fontId="12" fillId="0" borderId="4" xfId="45" applyFont="1" applyFill="1" applyBorder="1" applyAlignment="1">
      <alignment vertical="center"/>
    </xf>
    <xf numFmtId="0" fontId="12" fillId="0" borderId="0" xfId="45" applyFont="1" applyFill="1" applyAlignment="1">
      <alignment vertical="center"/>
    </xf>
    <xf numFmtId="0" fontId="11" fillId="0" borderId="0" xfId="39" applyFont="1" applyFill="1" applyBorder="1" applyAlignment="1">
      <alignment horizontal="right" vertical="center"/>
    </xf>
    <xf numFmtId="0" fontId="16" fillId="0" borderId="0" xfId="45" applyFont="1" applyFill="1" applyAlignment="1">
      <alignment vertical="center"/>
    </xf>
    <xf numFmtId="0" fontId="14" fillId="0" borderId="0" xfId="39" applyFont="1" applyFill="1" applyBorder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 indent="1"/>
    </xf>
    <xf numFmtId="3" fontId="11" fillId="0" borderId="0" xfId="0" applyNumberFormat="1" applyFont="1" applyFill="1" applyBorder="1" applyAlignment="1">
      <alignment horizontal="right" vertical="center" indent="1"/>
    </xf>
    <xf numFmtId="0" fontId="12" fillId="0" borderId="0" xfId="0" applyFont="1" applyFill="1" applyAlignment="1">
      <alignment horizontal="right" vertical="center"/>
    </xf>
    <xf numFmtId="0" fontId="14" fillId="0" borderId="0" xfId="38" applyFon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14" fillId="0" borderId="0" xfId="39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166" fontId="11" fillId="0" borderId="19" xfId="45" applyNumberFormat="1" applyFont="1" applyFill="1" applyBorder="1" applyAlignment="1">
      <alignment horizontal="right" vertical="center"/>
    </xf>
    <xf numFmtId="166" fontId="12" fillId="0" borderId="3" xfId="45" applyNumberFormat="1" applyFont="1" applyFill="1" applyBorder="1" applyAlignment="1">
      <alignment horizontal="right" vertical="center"/>
    </xf>
    <xf numFmtId="166" fontId="11" fillId="0" borderId="7" xfId="45" applyNumberFormat="1" applyFont="1" applyFill="1" applyBorder="1" applyAlignment="1">
      <alignment vertical="center"/>
    </xf>
    <xf numFmtId="0" fontId="12" fillId="0" borderId="17" xfId="45" applyFont="1" applyFill="1" applyBorder="1" applyAlignment="1">
      <alignment vertical="center"/>
    </xf>
    <xf numFmtId="166" fontId="12" fillId="0" borderId="7" xfId="45" applyNumberFormat="1" applyFont="1" applyFill="1" applyBorder="1" applyAlignment="1">
      <alignment horizontal="right" vertical="center"/>
    </xf>
    <xf numFmtId="0" fontId="16" fillId="0" borderId="1" xfId="0" quotePrefix="1" applyNumberFormat="1" applyFont="1" applyFill="1" applyBorder="1" applyAlignment="1">
      <alignment horizontal="right" vertical="center"/>
    </xf>
    <xf numFmtId="0" fontId="12" fillId="0" borderId="4" xfId="45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 vertical="center"/>
    </xf>
    <xf numFmtId="3" fontId="17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right"/>
    </xf>
    <xf numFmtId="0" fontId="16" fillId="0" borderId="1" xfId="0" applyNumberFormat="1" applyFont="1" applyFill="1" applyBorder="1" applyAlignment="1">
      <alignment horizontal="right"/>
    </xf>
    <xf numFmtId="3" fontId="16" fillId="0" borderId="1" xfId="0" applyNumberFormat="1" applyFont="1" applyFill="1" applyBorder="1" applyAlignment="1">
      <alignment horizontal="right"/>
    </xf>
    <xf numFmtId="0" fontId="32" fillId="0" borderId="0" xfId="0" applyFont="1" applyFill="1" applyAlignment="1">
      <alignment vertical="center"/>
    </xf>
    <xf numFmtId="165" fontId="12" fillId="0" borderId="1" xfId="45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2" fillId="0" borderId="1" xfId="38" applyFont="1" applyFill="1" applyBorder="1" applyAlignment="1">
      <alignment horizontal="center" vertical="center"/>
    </xf>
    <xf numFmtId="0" fontId="12" fillId="0" borderId="1" xfId="39" applyFont="1" applyFill="1" applyBorder="1" applyAlignment="1">
      <alignment horizontal="center" vertical="center"/>
    </xf>
    <xf numFmtId="164" fontId="12" fillId="0" borderId="20" xfId="45" applyNumberFormat="1" applyFont="1" applyFill="1" applyBorder="1" applyAlignment="1">
      <alignment horizontal="right" vertical="center"/>
    </xf>
    <xf numFmtId="0" fontId="12" fillId="0" borderId="1" xfId="45" applyFont="1" applyFill="1" applyBorder="1" applyAlignment="1">
      <alignment horizontal="center" vertical="center"/>
    </xf>
    <xf numFmtId="0" fontId="12" fillId="0" borderId="1" xfId="45" applyFont="1" applyFill="1" applyBorder="1" applyAlignment="1">
      <alignment vertical="center"/>
    </xf>
    <xf numFmtId="166" fontId="11" fillId="0" borderId="1" xfId="45" applyNumberFormat="1" applyFont="1" applyFill="1" applyBorder="1" applyAlignment="1">
      <alignment horizontal="right" vertical="center"/>
    </xf>
    <xf numFmtId="164" fontId="11" fillId="0" borderId="1" xfId="45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3" fillId="0" borderId="0" xfId="0" applyFont="1" applyFill="1" applyBorder="1" applyAlignment="1">
      <alignment vertical="center"/>
    </xf>
    <xf numFmtId="3" fontId="11" fillId="0" borderId="21" xfId="0" applyNumberFormat="1" applyFont="1" applyFill="1" applyBorder="1" applyAlignment="1">
      <alignment vertical="center"/>
    </xf>
    <xf numFmtId="3" fontId="12" fillId="0" borderId="17" xfId="0" applyNumberFormat="1" applyFont="1" applyFill="1" applyBorder="1" applyAlignment="1">
      <alignment vertical="center"/>
    </xf>
    <xf numFmtId="0" fontId="36" fillId="0" borderId="1" xfId="0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vertical="center"/>
    </xf>
    <xf numFmtId="0" fontId="37" fillId="0" borderId="1" xfId="0" applyFont="1" applyFill="1" applyBorder="1" applyAlignment="1">
      <alignment vertical="center"/>
    </xf>
    <xf numFmtId="3" fontId="12" fillId="0" borderId="6" xfId="45" applyNumberFormat="1" applyFont="1" applyFill="1" applyBorder="1" applyAlignment="1">
      <alignment vertical="center"/>
    </xf>
    <xf numFmtId="0" fontId="31" fillId="0" borderId="1" xfId="17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3" xfId="0" applyFont="1" applyFill="1" applyBorder="1" applyAlignment="1">
      <alignment horizontal="right" vertical="center"/>
    </xf>
    <xf numFmtId="0" fontId="16" fillId="0" borderId="3" xfId="0" applyNumberFormat="1" applyFont="1" applyFill="1" applyBorder="1" applyAlignment="1">
      <alignment horizontal="right" vertical="center"/>
    </xf>
    <xf numFmtId="3" fontId="16" fillId="0" borderId="3" xfId="0" applyNumberFormat="1" applyFont="1" applyFill="1" applyBorder="1" applyAlignment="1">
      <alignment horizontal="right" vertical="center"/>
    </xf>
    <xf numFmtId="0" fontId="11" fillId="0" borderId="1" xfId="45" applyFont="1" applyFill="1" applyBorder="1" applyAlignment="1">
      <alignment vertical="center"/>
    </xf>
    <xf numFmtId="0" fontId="12" fillId="0" borderId="4" xfId="45" applyFont="1" applyFill="1" applyBorder="1" applyAlignment="1">
      <alignment horizontal="center" vertical="center" wrapText="1"/>
    </xf>
    <xf numFmtId="9" fontId="12" fillId="0" borderId="0" xfId="46" applyFont="1" applyFill="1" applyBorder="1" applyAlignment="1">
      <alignment vertical="center"/>
    </xf>
    <xf numFmtId="0" fontId="11" fillId="0" borderId="0" xfId="38" applyFont="1" applyFill="1" applyAlignment="1">
      <alignment horizontal="left" vertical="center"/>
    </xf>
    <xf numFmtId="0" fontId="14" fillId="0" borderId="0" xfId="0" applyFont="1" applyFill="1" applyAlignment="1">
      <alignment horizontal="right" vertical="center"/>
    </xf>
    <xf numFmtId="9" fontId="0" fillId="0" borderId="0" xfId="46" applyFont="1" applyFill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left" vertical="center"/>
    </xf>
    <xf numFmtId="0" fontId="2" fillId="0" borderId="1" xfId="58" applyFill="1" applyBorder="1"/>
    <xf numFmtId="0" fontId="1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3" fontId="0" fillId="0" borderId="1" xfId="0" applyNumberFormat="1" applyFill="1" applyBorder="1"/>
    <xf numFmtId="0" fontId="13" fillId="0" borderId="0" xfId="0" applyFont="1" applyFill="1" applyAlignment="1">
      <alignment horizontal="left" vertical="center"/>
    </xf>
    <xf numFmtId="0" fontId="33" fillId="0" borderId="0" xfId="0" applyFont="1" applyFill="1" applyAlignment="1">
      <alignment vertical="center"/>
    </xf>
    <xf numFmtId="0" fontId="3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9" fontId="31" fillId="0" borderId="1" xfId="46" applyFont="1" applyFill="1" applyBorder="1" applyAlignment="1">
      <alignment vertical="center"/>
    </xf>
    <xf numFmtId="9" fontId="31" fillId="0" borderId="17" xfId="46" applyFont="1" applyFill="1" applyBorder="1" applyAlignment="1">
      <alignment vertical="center"/>
    </xf>
    <xf numFmtId="0" fontId="31" fillId="0" borderId="0" xfId="43" applyFont="1" applyFill="1" applyAlignment="1">
      <alignment vertical="center"/>
    </xf>
    <xf numFmtId="0" fontId="0" fillId="0" borderId="0" xfId="0" applyNumberFormat="1" applyFill="1"/>
    <xf numFmtId="167" fontId="11" fillId="0" borderId="12" xfId="0" applyNumberFormat="1" applyFont="1" applyFill="1" applyBorder="1"/>
    <xf numFmtId="167" fontId="11" fillId="0" borderId="16" xfId="0" applyNumberFormat="1" applyFont="1" applyFill="1" applyBorder="1"/>
    <xf numFmtId="167" fontId="38" fillId="0" borderId="0" xfId="0" applyNumberFormat="1" applyFont="1" applyFill="1" applyBorder="1"/>
    <xf numFmtId="167" fontId="39" fillId="0" borderId="24" xfId="57" applyNumberFormat="1" applyFont="1" applyFill="1" applyBorder="1" applyAlignment="1">
      <alignment horizontal="right" wrapText="1"/>
    </xf>
    <xf numFmtId="0" fontId="39" fillId="0" borderId="24" xfId="57" applyFont="1" applyFill="1" applyBorder="1" applyAlignment="1">
      <alignment horizontal="right" wrapText="1"/>
    </xf>
    <xf numFmtId="167" fontId="39" fillId="0" borderId="23" xfId="57" applyNumberFormat="1" applyFont="1" applyFill="1" applyBorder="1" applyAlignment="1">
      <alignment horizontal="right" wrapText="1"/>
    </xf>
    <xf numFmtId="0" fontId="39" fillId="0" borderId="23" xfId="57" applyFont="1" applyFill="1" applyBorder="1" applyAlignment="1">
      <alignment horizontal="right" wrapText="1"/>
    </xf>
    <xf numFmtId="166" fontId="11" fillId="0" borderId="19" xfId="45" quotePrefix="1" applyNumberFormat="1" applyFont="1" applyFill="1" applyBorder="1" applyAlignment="1">
      <alignment horizontal="right" vertical="center"/>
    </xf>
    <xf numFmtId="0" fontId="30" fillId="0" borderId="0" xfId="17" applyFill="1" applyAlignment="1">
      <alignment vertical="center"/>
    </xf>
    <xf numFmtId="0" fontId="30" fillId="0" borderId="0" xfId="17" applyFill="1" applyAlignment="1">
      <alignment horizontal="right" vertical="center"/>
    </xf>
    <xf numFmtId="0" fontId="32" fillId="0" borderId="0" xfId="17" applyFont="1" applyFill="1" applyAlignment="1">
      <alignment vertical="center"/>
    </xf>
    <xf numFmtId="0" fontId="31" fillId="0" borderId="0" xfId="17" applyFont="1" applyFill="1" applyAlignment="1">
      <alignment vertical="center"/>
    </xf>
    <xf numFmtId="0" fontId="33" fillId="0" borderId="0" xfId="17" applyFont="1" applyFill="1" applyAlignment="1">
      <alignment vertical="center"/>
    </xf>
    <xf numFmtId="0" fontId="33" fillId="0" borderId="1" xfId="17" applyFont="1" applyFill="1" applyBorder="1" applyAlignment="1">
      <alignment vertical="center"/>
    </xf>
    <xf numFmtId="0" fontId="31" fillId="0" borderId="0" xfId="17" applyFont="1" applyFill="1" applyAlignment="1">
      <alignment horizontal="right" vertical="center"/>
    </xf>
    <xf numFmtId="167" fontId="38" fillId="0" borderId="22" xfId="0" applyNumberFormat="1" applyFont="1" applyFill="1" applyBorder="1"/>
    <xf numFmtId="0" fontId="12" fillId="0" borderId="10" xfId="45" applyFont="1" applyFill="1" applyBorder="1" applyAlignment="1">
      <alignment horizontal="left" vertical="center"/>
    </xf>
    <xf numFmtId="166" fontId="11" fillId="0" borderId="26" xfId="45" applyNumberFormat="1" applyFont="1" applyFill="1" applyBorder="1" applyAlignment="1">
      <alignment horizontal="right" vertical="center"/>
    </xf>
    <xf numFmtId="166" fontId="11" fillId="0" borderId="1" xfId="45" quotePrefix="1" applyNumberFormat="1" applyFont="1" applyFill="1" applyBorder="1" applyAlignment="1">
      <alignment horizontal="right" vertical="center"/>
    </xf>
    <xf numFmtId="165" fontId="12" fillId="0" borderId="3" xfId="45" quotePrefix="1" applyNumberFormat="1" applyFont="1" applyFill="1" applyBorder="1" applyAlignment="1">
      <alignment horizontal="right" vertical="center"/>
    </xf>
    <xf numFmtId="0" fontId="0" fillId="0" borderId="0" xfId="0" applyFill="1"/>
    <xf numFmtId="0" fontId="18" fillId="0" borderId="1" xfId="0" applyFont="1" applyFill="1" applyBorder="1"/>
    <xf numFmtId="0" fontId="31" fillId="0" borderId="0" xfId="17" applyFont="1" applyFill="1" applyBorder="1" applyAlignment="1">
      <alignment vertical="center"/>
    </xf>
    <xf numFmtId="0" fontId="0" fillId="0" borderId="0" xfId="0" applyFill="1" applyBorder="1"/>
    <xf numFmtId="0" fontId="0" fillId="0" borderId="1" xfId="0" applyFill="1" applyBorder="1" applyAlignment="1">
      <alignment horizontal="left" indent="2"/>
    </xf>
    <xf numFmtId="167" fontId="11" fillId="0" borderId="1" xfId="0" applyNumberFormat="1" applyFont="1" applyFill="1" applyBorder="1"/>
    <xf numFmtId="0" fontId="0" fillId="0" borderId="0" xfId="0" applyFill="1" applyAlignment="1">
      <alignment horizontal="left" indent="2"/>
    </xf>
    <xf numFmtId="0" fontId="0" fillId="0" borderId="6" xfId="0" applyFill="1" applyBorder="1"/>
    <xf numFmtId="0" fontId="0" fillId="0" borderId="7" xfId="0" applyFill="1" applyBorder="1"/>
    <xf numFmtId="9" fontId="30" fillId="0" borderId="1" xfId="46" applyFont="1" applyFill="1" applyBorder="1" applyAlignment="1">
      <alignment vertical="center"/>
    </xf>
    <xf numFmtId="0" fontId="34" fillId="0" borderId="0" xfId="17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0" fontId="18" fillId="0" borderId="1" xfId="0" applyFont="1" applyFill="1" applyBorder="1" applyAlignment="1">
      <alignment vertical="center"/>
    </xf>
    <xf numFmtId="0" fontId="30" fillId="0" borderId="1" xfId="17" applyFill="1" applyBorder="1" applyAlignment="1">
      <alignment vertical="center"/>
    </xf>
    <xf numFmtId="0" fontId="21" fillId="0" borderId="18" xfId="41" applyFill="1" applyBorder="1" applyAlignment="1">
      <alignment horizontal="center" vertical="center" wrapText="1"/>
    </xf>
    <xf numFmtId="167" fontId="40" fillId="0" borderId="1" xfId="0" applyNumberFormat="1" applyFont="1" applyFill="1" applyBorder="1"/>
    <xf numFmtId="0" fontId="30" fillId="0" borderId="0" xfId="19" applyFill="1" applyAlignment="1">
      <alignment vertical="center"/>
    </xf>
    <xf numFmtId="0" fontId="33" fillId="0" borderId="0" xfId="17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167" fontId="38" fillId="0" borderId="25" xfId="0" applyNumberFormat="1" applyFont="1" applyFill="1" applyBorder="1"/>
    <xf numFmtId="0" fontId="12" fillId="0" borderId="0" xfId="45" applyFont="1" applyFill="1" applyBorder="1" applyAlignment="1">
      <alignment vertical="center" wrapText="1"/>
    </xf>
    <xf numFmtId="0" fontId="11" fillId="0" borderId="18" xfId="41" applyFont="1" applyFill="1" applyBorder="1" applyAlignment="1">
      <alignment horizontal="center" vertical="center" wrapText="1"/>
    </xf>
    <xf numFmtId="0" fontId="12" fillId="0" borderId="4" xfId="45" applyFont="1" applyFill="1" applyBorder="1" applyAlignment="1">
      <alignment horizontal="center" vertical="center" wrapText="1"/>
    </xf>
    <xf numFmtId="0" fontId="12" fillId="0" borderId="5" xfId="45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60">
    <cellStyle name="border" xfId="1" xr:uid="{00000000-0005-0000-0000-000000000000}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Comma 6" xfId="6" xr:uid="{00000000-0005-0000-0000-000005000000}"/>
    <cellStyle name="Comma 7" xfId="7" xr:uid="{00000000-0005-0000-0000-000006000000}"/>
    <cellStyle name="footers" xfId="8" xr:uid="{00000000-0005-0000-0000-000007000000}"/>
    <cellStyle name="headers" xfId="9" xr:uid="{00000000-0005-0000-0000-000008000000}"/>
    <cellStyle name="Normal" xfId="0" builtinId="0"/>
    <cellStyle name="Normal 10" xfId="55" xr:uid="{00000000-0005-0000-0000-00000A000000}"/>
    <cellStyle name="Normal 11" xfId="56" xr:uid="{00000000-0005-0000-0000-00000B000000}"/>
    <cellStyle name="Normal 12" xfId="58" xr:uid="{00000000-0005-0000-0000-000067000000}"/>
    <cellStyle name="Normal 13" xfId="59" xr:uid="{00000000-0005-0000-0000-000068000000}"/>
    <cellStyle name="Normal 2" xfId="10" xr:uid="{00000000-0005-0000-0000-00000C000000}"/>
    <cellStyle name="Normal 2 2" xfId="11" xr:uid="{00000000-0005-0000-0000-00000D000000}"/>
    <cellStyle name="Normal 2 2 2" xfId="12" xr:uid="{00000000-0005-0000-0000-00000E000000}"/>
    <cellStyle name="Normal 2 2 3" xfId="13" xr:uid="{00000000-0005-0000-0000-00000F000000}"/>
    <cellStyle name="Normal 2 3" xfId="14" xr:uid="{00000000-0005-0000-0000-000010000000}"/>
    <cellStyle name="Normal 2 3 2" xfId="15" xr:uid="{00000000-0005-0000-0000-000011000000}"/>
    <cellStyle name="Normal 2 3 2 2" xfId="16" xr:uid="{00000000-0005-0000-0000-000012000000}"/>
    <cellStyle name="Normal 2 3 2 3" xfId="17" xr:uid="{00000000-0005-0000-0000-000013000000}"/>
    <cellStyle name="Normal 2 3 2 4" xfId="18" xr:uid="{00000000-0005-0000-0000-000014000000}"/>
    <cellStyle name="Normal 2 3 2 5" xfId="19" xr:uid="{00000000-0005-0000-0000-000015000000}"/>
    <cellStyle name="Normal 2 3 3" xfId="20" xr:uid="{00000000-0005-0000-0000-000016000000}"/>
    <cellStyle name="Normal 2 3 4" xfId="21" xr:uid="{00000000-0005-0000-0000-000017000000}"/>
    <cellStyle name="Normal 2 3 5" xfId="22" xr:uid="{00000000-0005-0000-0000-000018000000}"/>
    <cellStyle name="Normal 2 3 6" xfId="23" xr:uid="{00000000-0005-0000-0000-000019000000}"/>
    <cellStyle name="Normal 2 4" xfId="24" xr:uid="{00000000-0005-0000-0000-00001A000000}"/>
    <cellStyle name="Normal 2 5" xfId="25" xr:uid="{00000000-0005-0000-0000-00001B000000}"/>
    <cellStyle name="Normal 2 6" xfId="26" xr:uid="{00000000-0005-0000-0000-00001C000000}"/>
    <cellStyle name="Normal 2 7" xfId="27" xr:uid="{00000000-0005-0000-0000-00001D000000}"/>
    <cellStyle name="Normal 3" xfId="28" xr:uid="{00000000-0005-0000-0000-00001E000000}"/>
    <cellStyle name="Normal 3 2" xfId="29" xr:uid="{00000000-0005-0000-0000-00001F000000}"/>
    <cellStyle name="Normal 3 3" xfId="30" xr:uid="{00000000-0005-0000-0000-000020000000}"/>
    <cellStyle name="Normal 3 4" xfId="31" xr:uid="{00000000-0005-0000-0000-000021000000}"/>
    <cellStyle name="Normal 3 5" xfId="32" xr:uid="{00000000-0005-0000-0000-000022000000}"/>
    <cellStyle name="Normal 4" xfId="33" xr:uid="{00000000-0005-0000-0000-000023000000}"/>
    <cellStyle name="Normal 4 2" xfId="34" xr:uid="{00000000-0005-0000-0000-000024000000}"/>
    <cellStyle name="Normal 4 3" xfId="35" xr:uid="{00000000-0005-0000-0000-000025000000}"/>
    <cellStyle name="Normal 4 4" xfId="36" xr:uid="{00000000-0005-0000-0000-000026000000}"/>
    <cellStyle name="Normal 4 5" xfId="37" xr:uid="{00000000-0005-0000-0000-000027000000}"/>
    <cellStyle name="Normal 5" xfId="38" xr:uid="{00000000-0005-0000-0000-000028000000}"/>
    <cellStyle name="Normal 5 2" xfId="39" xr:uid="{00000000-0005-0000-0000-000029000000}"/>
    <cellStyle name="Normal 5 3" xfId="40" xr:uid="{00000000-0005-0000-0000-00002A000000}"/>
    <cellStyle name="Normal 6" xfId="41" xr:uid="{00000000-0005-0000-0000-00002B000000}"/>
    <cellStyle name="Normal 7" xfId="42" xr:uid="{00000000-0005-0000-0000-00002C000000}"/>
    <cellStyle name="Normal 8" xfId="43" xr:uid="{00000000-0005-0000-0000-00002D000000}"/>
    <cellStyle name="Normal 9" xfId="44" xr:uid="{00000000-0005-0000-0000-00002E000000}"/>
    <cellStyle name="Normal_Sheet1" xfId="57" xr:uid="{00000000-0005-0000-0000-00002F000000}"/>
    <cellStyle name="Normal_Table 2.8.f_working_2010Fall" xfId="45" xr:uid="{00000000-0005-0000-0000-000030000000}"/>
    <cellStyle name="Percent" xfId="46" builtinId="5"/>
    <cellStyle name="Percent 2" xfId="47" xr:uid="{00000000-0005-0000-0000-000032000000}"/>
    <cellStyle name="Percent 3" xfId="48" xr:uid="{00000000-0005-0000-0000-000033000000}"/>
    <cellStyle name="Percent 4" xfId="49" xr:uid="{00000000-0005-0000-0000-000034000000}"/>
    <cellStyle name="Percent 5" xfId="50" xr:uid="{00000000-0005-0000-0000-000035000000}"/>
    <cellStyle name="text numbers" xfId="51" xr:uid="{00000000-0005-0000-0000-000036000000}"/>
    <cellStyle name="text words" xfId="52" xr:uid="{00000000-0005-0000-0000-000037000000}"/>
    <cellStyle name="titles" xfId="53" xr:uid="{00000000-0005-0000-0000-000038000000}"/>
    <cellStyle name="TITLES2" xfId="54" xr:uid="{00000000-0005-0000-0000-00003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6"/>
  <sheetViews>
    <sheetView tabSelected="1" zoomScale="60" zoomScaleNormal="60" zoomScaleSheetLayoutView="100" workbookViewId="0">
      <selection sqref="A1:L1"/>
    </sheetView>
  </sheetViews>
  <sheetFormatPr defaultColWidth="8.75" defaultRowHeight="15.5" x14ac:dyDescent="0.35"/>
  <cols>
    <col min="1" max="1" width="24.08203125" style="14" customWidth="1"/>
    <col min="2" max="7" width="10.75" style="14" customWidth="1"/>
    <col min="8" max="9" width="9.83203125" style="14" bestFit="1" customWidth="1"/>
    <col min="10" max="10" width="11.08203125" style="14" customWidth="1"/>
    <col min="11" max="13" width="10.75" style="14" customWidth="1"/>
    <col min="14" max="16" width="10.58203125" style="14" customWidth="1"/>
    <col min="17" max="17" width="9.83203125" style="14" bestFit="1" customWidth="1"/>
    <col min="18" max="16384" width="8.75" style="14"/>
  </cols>
  <sheetData>
    <row r="1" spans="1:23" ht="24.75" customHeight="1" x14ac:dyDescent="0.35">
      <c r="A1" s="202" t="s">
        <v>24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23" ht="23" x14ac:dyDescent="0.35">
      <c r="A2" s="202" t="s">
        <v>19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</row>
    <row r="3" spans="1:23" ht="17.5" x14ac:dyDescent="0.35">
      <c r="A3" s="27"/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23" ht="17.5" x14ac:dyDescent="0.35">
      <c r="A4" s="16" t="s">
        <v>0</v>
      </c>
      <c r="B4" s="13" t="s">
        <v>25</v>
      </c>
      <c r="E4" s="13"/>
      <c r="F4" s="13"/>
      <c r="G4" s="13"/>
      <c r="H4" s="15"/>
      <c r="I4" s="15"/>
      <c r="J4" s="15"/>
      <c r="K4" s="15"/>
      <c r="L4" s="15"/>
    </row>
    <row r="5" spans="1:23" ht="17.5" x14ac:dyDescent="0.35">
      <c r="A5" s="16"/>
      <c r="B5" s="16"/>
      <c r="C5" s="13"/>
      <c r="D5" s="13"/>
      <c r="E5" s="13"/>
      <c r="F5" s="13"/>
      <c r="G5" s="13"/>
      <c r="H5" s="15"/>
      <c r="I5" s="15"/>
      <c r="J5" s="15"/>
      <c r="K5" s="15"/>
      <c r="L5" s="15"/>
    </row>
    <row r="6" spans="1:23" ht="16" thickBot="1" x14ac:dyDescent="0.4">
      <c r="A6" s="3"/>
      <c r="B6" s="1" t="s">
        <v>22</v>
      </c>
      <c r="C6" s="1" t="s">
        <v>23</v>
      </c>
      <c r="D6" s="1" t="s">
        <v>153</v>
      </c>
      <c r="E6" s="1" t="s">
        <v>186</v>
      </c>
      <c r="F6" s="1" t="s">
        <v>217</v>
      </c>
      <c r="G6" s="1" t="s">
        <v>258</v>
      </c>
      <c r="H6" s="1" t="s">
        <v>312</v>
      </c>
      <c r="I6" s="1" t="s">
        <v>357</v>
      </c>
      <c r="J6" s="1" t="s">
        <v>399</v>
      </c>
      <c r="K6" s="1" t="s">
        <v>428</v>
      </c>
      <c r="L6" s="3"/>
      <c r="M6" s="1" t="s">
        <v>22</v>
      </c>
      <c r="N6" s="1" t="s">
        <v>23</v>
      </c>
      <c r="O6" s="1" t="s">
        <v>153</v>
      </c>
      <c r="P6" s="1" t="s">
        <v>186</v>
      </c>
      <c r="Q6" s="1" t="s">
        <v>217</v>
      </c>
      <c r="R6" s="1" t="s">
        <v>258</v>
      </c>
      <c r="S6" s="1" t="s">
        <v>312</v>
      </c>
      <c r="T6" s="1" t="s">
        <v>357</v>
      </c>
      <c r="U6" s="1" t="s">
        <v>399</v>
      </c>
      <c r="V6" s="1" t="s">
        <v>428</v>
      </c>
    </row>
    <row r="7" spans="1:23" ht="16" thickTop="1" x14ac:dyDescent="0.35">
      <c r="A7" s="19" t="s">
        <v>89</v>
      </c>
      <c r="B7" s="3"/>
      <c r="C7" s="3"/>
      <c r="D7" s="3"/>
      <c r="E7" s="3"/>
      <c r="F7" s="3"/>
      <c r="G7" s="3"/>
      <c r="H7" s="3"/>
      <c r="I7" s="3"/>
      <c r="J7" s="3"/>
      <c r="K7" s="3"/>
      <c r="L7" s="137" t="s">
        <v>90</v>
      </c>
      <c r="M7" s="3"/>
      <c r="N7" s="3"/>
      <c r="O7" s="3"/>
      <c r="P7" s="3"/>
      <c r="Q7" s="3"/>
      <c r="R7" s="3"/>
      <c r="S7" s="18"/>
      <c r="T7" s="3"/>
      <c r="U7" s="3"/>
    </row>
    <row r="8" spans="1:23" x14ac:dyDescent="0.35">
      <c r="A8" s="3" t="s">
        <v>1</v>
      </c>
      <c r="B8" s="10">
        <v>476</v>
      </c>
      <c r="C8" s="10">
        <v>544</v>
      </c>
      <c r="D8" s="10">
        <v>487</v>
      </c>
      <c r="E8" s="10">
        <v>616</v>
      </c>
      <c r="F8" s="10">
        <v>689</v>
      </c>
      <c r="G8" s="10">
        <v>640</v>
      </c>
      <c r="H8" s="10">
        <v>694</v>
      </c>
      <c r="I8" s="10">
        <v>727</v>
      </c>
      <c r="J8" s="10">
        <v>684</v>
      </c>
      <c r="K8" s="110">
        <v>771</v>
      </c>
      <c r="L8" s="88" t="s">
        <v>1</v>
      </c>
      <c r="M8" s="10">
        <v>339</v>
      </c>
      <c r="N8" s="10">
        <v>415</v>
      </c>
      <c r="O8" s="10">
        <v>354</v>
      </c>
      <c r="P8" s="10">
        <v>467</v>
      </c>
      <c r="Q8" s="10">
        <v>525</v>
      </c>
      <c r="R8" s="10">
        <v>480</v>
      </c>
      <c r="S8" s="10">
        <v>526</v>
      </c>
      <c r="T8" s="10">
        <v>579</v>
      </c>
      <c r="U8" s="10">
        <v>505</v>
      </c>
      <c r="V8" s="111">
        <v>533</v>
      </c>
      <c r="W8" s="138"/>
    </row>
    <row r="9" spans="1:23" x14ac:dyDescent="0.35">
      <c r="A9" s="3" t="s">
        <v>2</v>
      </c>
      <c r="B9" s="10">
        <v>190</v>
      </c>
      <c r="C9" s="10">
        <v>202</v>
      </c>
      <c r="D9" s="10">
        <v>188</v>
      </c>
      <c r="E9" s="10">
        <v>243</v>
      </c>
      <c r="F9" s="10">
        <v>335</v>
      </c>
      <c r="G9" s="10">
        <v>340</v>
      </c>
      <c r="H9" s="10">
        <v>345</v>
      </c>
      <c r="I9" s="10">
        <v>283</v>
      </c>
      <c r="J9" s="10">
        <v>345</v>
      </c>
      <c r="K9" s="110">
        <v>360</v>
      </c>
      <c r="L9" s="88" t="s">
        <v>2</v>
      </c>
      <c r="M9" s="10">
        <v>127</v>
      </c>
      <c r="N9" s="10">
        <v>143</v>
      </c>
      <c r="O9" s="10">
        <v>143</v>
      </c>
      <c r="P9" s="10">
        <v>185</v>
      </c>
      <c r="Q9" s="10">
        <v>250</v>
      </c>
      <c r="R9" s="10">
        <v>257</v>
      </c>
      <c r="S9" s="10">
        <v>246</v>
      </c>
      <c r="T9" s="10">
        <v>187</v>
      </c>
      <c r="U9" s="10">
        <v>301</v>
      </c>
      <c r="V9" s="111">
        <v>333</v>
      </c>
      <c r="W9" s="138"/>
    </row>
    <row r="10" spans="1:23" x14ac:dyDescent="0.35">
      <c r="A10" s="3" t="s">
        <v>5</v>
      </c>
      <c r="B10" s="10">
        <f>7+8</f>
        <v>15</v>
      </c>
      <c r="C10" s="10">
        <f>7+7</f>
        <v>14</v>
      </c>
      <c r="D10" s="10">
        <v>13</v>
      </c>
      <c r="E10" s="10">
        <f>8+16</f>
        <v>24</v>
      </c>
      <c r="F10" s="10">
        <f>11+9</f>
        <v>20</v>
      </c>
      <c r="G10" s="10">
        <v>22</v>
      </c>
      <c r="H10" s="10">
        <v>1</v>
      </c>
      <c r="I10" s="10">
        <v>22</v>
      </c>
      <c r="J10" s="10">
        <v>16</v>
      </c>
      <c r="K10" s="110">
        <v>18</v>
      </c>
      <c r="L10" s="88" t="s">
        <v>5</v>
      </c>
      <c r="M10" s="10">
        <f>4+3</f>
        <v>7</v>
      </c>
      <c r="N10" s="10">
        <f>6+5</f>
        <v>11</v>
      </c>
      <c r="O10" s="10">
        <v>11</v>
      </c>
      <c r="P10" s="10">
        <f>6+10</f>
        <v>16</v>
      </c>
      <c r="Q10" s="10">
        <f>3+5</f>
        <v>8</v>
      </c>
      <c r="R10" s="10">
        <v>13</v>
      </c>
      <c r="S10" s="10">
        <v>0</v>
      </c>
      <c r="T10" s="10">
        <v>16</v>
      </c>
      <c r="U10" s="10">
        <v>14</v>
      </c>
      <c r="V10" s="111">
        <v>12</v>
      </c>
      <c r="W10" s="138"/>
    </row>
    <row r="11" spans="1:23" x14ac:dyDescent="0.35">
      <c r="A11" s="3" t="s">
        <v>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10">
        <v>0</v>
      </c>
      <c r="L11" s="88" t="s">
        <v>3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11">
        <v>0</v>
      </c>
      <c r="W11" s="138"/>
    </row>
    <row r="12" spans="1:23" x14ac:dyDescent="0.35">
      <c r="A12" s="7" t="s">
        <v>4</v>
      </c>
      <c r="B12" s="8">
        <f t="shared" ref="B12:H12" si="0">SUM(B8:B11)</f>
        <v>681</v>
      </c>
      <c r="C12" s="8">
        <f t="shared" si="0"/>
        <v>760</v>
      </c>
      <c r="D12" s="8">
        <f t="shared" si="0"/>
        <v>688</v>
      </c>
      <c r="E12" s="8">
        <f t="shared" si="0"/>
        <v>883</v>
      </c>
      <c r="F12" s="8">
        <f t="shared" si="0"/>
        <v>1044</v>
      </c>
      <c r="G12" s="8">
        <f t="shared" si="0"/>
        <v>1002</v>
      </c>
      <c r="H12" s="8">
        <f t="shared" si="0"/>
        <v>1040</v>
      </c>
      <c r="I12" s="8">
        <f t="shared" ref="I12:K12" si="1">SUM(I8:I11)</f>
        <v>1032</v>
      </c>
      <c r="J12" s="8">
        <f t="shared" si="1"/>
        <v>1045</v>
      </c>
      <c r="K12" s="8">
        <f t="shared" si="1"/>
        <v>1149</v>
      </c>
      <c r="L12" s="91" t="s">
        <v>4</v>
      </c>
      <c r="M12" s="8">
        <f t="shared" ref="M12:Q12" si="2">SUM(M8:M11)</f>
        <v>473</v>
      </c>
      <c r="N12" s="8">
        <f t="shared" si="2"/>
        <v>569</v>
      </c>
      <c r="O12" s="8">
        <f t="shared" si="2"/>
        <v>508</v>
      </c>
      <c r="P12" s="8">
        <f t="shared" si="2"/>
        <v>668</v>
      </c>
      <c r="Q12" s="8">
        <f t="shared" si="2"/>
        <v>783</v>
      </c>
      <c r="R12" s="8">
        <f t="shared" ref="R12:S12" si="3">SUM(R8:R11)</f>
        <v>750</v>
      </c>
      <c r="S12" s="8">
        <f t="shared" si="3"/>
        <v>772</v>
      </c>
      <c r="T12" s="8">
        <f t="shared" ref="T12:V12" si="4">SUM(T8:T11)</f>
        <v>782</v>
      </c>
      <c r="U12" s="8">
        <f t="shared" si="4"/>
        <v>820</v>
      </c>
      <c r="V12" s="8">
        <f t="shared" si="4"/>
        <v>878</v>
      </c>
      <c r="W12" s="138"/>
    </row>
    <row r="13" spans="1:23" x14ac:dyDescent="0.35">
      <c r="A13" s="3"/>
      <c r="B13" s="3"/>
      <c r="C13" s="7"/>
      <c r="D13" s="29"/>
      <c r="E13" s="3"/>
      <c r="F13" s="3"/>
      <c r="G13" s="3"/>
      <c r="H13" s="3"/>
      <c r="I13" s="139"/>
      <c r="J13" s="139"/>
      <c r="K13" s="139"/>
      <c r="L13" s="29"/>
      <c r="M13" s="140"/>
      <c r="N13" s="29"/>
      <c r="O13" s="3"/>
      <c r="P13" s="3"/>
      <c r="Q13" s="3"/>
      <c r="R13" s="18"/>
      <c r="S13" s="18"/>
      <c r="T13" s="18"/>
    </row>
    <row r="14" spans="1:23" ht="18" customHeight="1" thickBot="1" x14ac:dyDescent="0.4">
      <c r="A14" s="7"/>
      <c r="B14" s="1" t="s">
        <v>22</v>
      </c>
      <c r="C14" s="1" t="s">
        <v>23</v>
      </c>
      <c r="D14" s="1" t="s">
        <v>153</v>
      </c>
      <c r="E14" s="1" t="s">
        <v>186</v>
      </c>
      <c r="F14" s="1" t="s">
        <v>217</v>
      </c>
      <c r="G14" s="1" t="s">
        <v>258</v>
      </c>
      <c r="H14" s="1" t="s">
        <v>312</v>
      </c>
      <c r="I14" s="1" t="s">
        <v>357</v>
      </c>
      <c r="J14" s="1" t="s">
        <v>399</v>
      </c>
      <c r="K14" s="1" t="s">
        <v>428</v>
      </c>
      <c r="L14" s="141"/>
      <c r="M14" s="1" t="s">
        <v>22</v>
      </c>
      <c r="N14" s="1" t="s">
        <v>23</v>
      </c>
      <c r="O14" s="1" t="s">
        <v>153</v>
      </c>
      <c r="P14" s="1" t="s">
        <v>186</v>
      </c>
      <c r="Q14" s="1" t="s">
        <v>217</v>
      </c>
      <c r="R14" s="1" t="s">
        <v>258</v>
      </c>
      <c r="S14" s="1" t="s">
        <v>312</v>
      </c>
      <c r="T14" s="1" t="s">
        <v>357</v>
      </c>
      <c r="U14" s="1" t="s">
        <v>399</v>
      </c>
      <c r="V14" s="1" t="s">
        <v>428</v>
      </c>
    </row>
    <row r="15" spans="1:23" ht="16.5" customHeight="1" thickTop="1" x14ac:dyDescent="0.35">
      <c r="A15" s="19" t="s">
        <v>12</v>
      </c>
      <c r="B15" s="3"/>
      <c r="C15" s="3"/>
      <c r="D15" s="3"/>
      <c r="E15" s="3"/>
      <c r="F15" s="3"/>
      <c r="G15" s="3"/>
      <c r="H15" s="3"/>
      <c r="I15" s="18"/>
      <c r="J15" s="18"/>
      <c r="K15" s="18"/>
      <c r="L15" s="142" t="s">
        <v>152</v>
      </c>
      <c r="M15" s="18"/>
      <c r="N15" s="18"/>
      <c r="O15" s="3"/>
      <c r="P15" s="3"/>
      <c r="Q15" s="3"/>
      <c r="R15" s="3"/>
      <c r="S15" s="18"/>
      <c r="T15" s="18"/>
      <c r="U15" s="18"/>
    </row>
    <row r="16" spans="1:23" ht="15" customHeight="1" x14ac:dyDescent="0.35">
      <c r="A16" s="3" t="s">
        <v>1</v>
      </c>
      <c r="B16" s="10">
        <v>1025</v>
      </c>
      <c r="C16" s="10">
        <v>977</v>
      </c>
      <c r="D16" s="10">
        <v>921</v>
      </c>
      <c r="E16" s="10">
        <v>992</v>
      </c>
      <c r="F16" s="10">
        <v>1033</v>
      </c>
      <c r="G16" s="10">
        <v>998</v>
      </c>
      <c r="H16" s="10">
        <v>1050</v>
      </c>
      <c r="I16" s="10">
        <v>1131</v>
      </c>
      <c r="J16" s="143">
        <v>1124</v>
      </c>
      <c r="K16" s="143">
        <v>1043</v>
      </c>
      <c r="L16" s="88" t="s">
        <v>1</v>
      </c>
      <c r="M16" s="10">
        <v>5</v>
      </c>
      <c r="N16" s="10">
        <v>6</v>
      </c>
      <c r="O16" s="10">
        <v>7</v>
      </c>
      <c r="P16" s="10">
        <v>6</v>
      </c>
      <c r="Q16" s="10">
        <v>6</v>
      </c>
      <c r="R16" s="10">
        <v>7</v>
      </c>
      <c r="S16" s="10">
        <v>8</v>
      </c>
      <c r="T16" s="10">
        <v>7</v>
      </c>
      <c r="U16" s="10">
        <v>6</v>
      </c>
      <c r="V16" s="10">
        <v>6</v>
      </c>
    </row>
    <row r="17" spans="1:28" ht="15" customHeight="1" x14ac:dyDescent="0.35">
      <c r="A17" s="3" t="s">
        <v>2</v>
      </c>
      <c r="B17" s="10">
        <v>305</v>
      </c>
      <c r="C17" s="10">
        <v>268</v>
      </c>
      <c r="D17" s="10">
        <v>279</v>
      </c>
      <c r="E17" s="10">
        <v>319</v>
      </c>
      <c r="F17" s="10">
        <v>356</v>
      </c>
      <c r="G17" s="10">
        <v>375</v>
      </c>
      <c r="H17" s="10">
        <v>367</v>
      </c>
      <c r="I17" s="10">
        <v>335</v>
      </c>
      <c r="J17" s="143">
        <v>357</v>
      </c>
      <c r="K17" s="143">
        <v>419</v>
      </c>
      <c r="L17" s="88" t="s">
        <v>2</v>
      </c>
      <c r="M17" s="10">
        <v>4</v>
      </c>
      <c r="N17" s="10">
        <v>4</v>
      </c>
      <c r="O17" s="10">
        <v>6</v>
      </c>
      <c r="P17" s="10">
        <v>8</v>
      </c>
      <c r="Q17" s="10">
        <v>8</v>
      </c>
      <c r="R17" s="10">
        <v>7</v>
      </c>
      <c r="S17" s="10">
        <v>7</v>
      </c>
      <c r="T17" s="10">
        <v>8</v>
      </c>
      <c r="U17" s="10">
        <v>7</v>
      </c>
      <c r="V17" s="10">
        <v>7</v>
      </c>
    </row>
    <row r="18" spans="1:28" ht="14.15" customHeight="1" x14ac:dyDescent="0.35">
      <c r="A18" s="3" t="s">
        <v>5</v>
      </c>
      <c r="B18" s="10">
        <v>12</v>
      </c>
      <c r="C18" s="10">
        <v>8</v>
      </c>
      <c r="D18" s="10">
        <v>11</v>
      </c>
      <c r="E18" s="10">
        <v>32</v>
      </c>
      <c r="F18" s="10">
        <v>19</v>
      </c>
      <c r="G18" s="10">
        <v>25</v>
      </c>
      <c r="H18" s="10">
        <v>9</v>
      </c>
      <c r="I18" s="10">
        <v>16</v>
      </c>
      <c r="J18" s="143">
        <v>11</v>
      </c>
      <c r="K18" s="143">
        <v>14</v>
      </c>
      <c r="L18" s="88" t="s">
        <v>5</v>
      </c>
      <c r="M18" s="10">
        <v>5</v>
      </c>
      <c r="N18" s="10">
        <v>4</v>
      </c>
      <c r="O18" s="10">
        <v>5</v>
      </c>
      <c r="P18" s="10">
        <v>6</v>
      </c>
      <c r="Q18" s="10">
        <v>6</v>
      </c>
      <c r="R18" s="10">
        <v>6</v>
      </c>
      <c r="S18" s="10">
        <v>5</v>
      </c>
      <c r="T18" s="10">
        <v>4</v>
      </c>
      <c r="U18" s="10">
        <v>3</v>
      </c>
      <c r="V18" s="10">
        <v>4</v>
      </c>
    </row>
    <row r="19" spans="1:28" ht="14.15" customHeight="1" x14ac:dyDescent="0.35">
      <c r="A19" s="3" t="s">
        <v>3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88" t="s">
        <v>3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</row>
    <row r="20" spans="1:28" ht="14.15" customHeight="1" x14ac:dyDescent="0.35">
      <c r="A20" s="7" t="s">
        <v>4</v>
      </c>
      <c r="B20" s="8">
        <f t="shared" ref="B20:F20" si="5">SUM(B16:B19)</f>
        <v>1342</v>
      </c>
      <c r="C20" s="8">
        <f t="shared" si="5"/>
        <v>1253</v>
      </c>
      <c r="D20" s="8">
        <f t="shared" si="5"/>
        <v>1211</v>
      </c>
      <c r="E20" s="8">
        <f t="shared" si="5"/>
        <v>1343</v>
      </c>
      <c r="F20" s="8">
        <f t="shared" si="5"/>
        <v>1408</v>
      </c>
      <c r="G20" s="8">
        <f t="shared" ref="G20:I20" si="6">SUM(G16:G19)</f>
        <v>1398</v>
      </c>
      <c r="H20" s="8">
        <f t="shared" si="6"/>
        <v>1426</v>
      </c>
      <c r="I20" s="8">
        <f t="shared" si="6"/>
        <v>1482</v>
      </c>
      <c r="J20" s="8">
        <f t="shared" ref="J20:K20" si="7">SUM(J16:J19)</f>
        <v>1492</v>
      </c>
      <c r="K20" s="8">
        <f t="shared" si="7"/>
        <v>1476</v>
      </c>
      <c r="L20" s="91" t="s">
        <v>4</v>
      </c>
      <c r="M20" s="8">
        <f t="shared" ref="M20:Q20" si="8">SUM(M16:M19)</f>
        <v>14</v>
      </c>
      <c r="N20" s="8">
        <f t="shared" si="8"/>
        <v>14</v>
      </c>
      <c r="O20" s="8">
        <f t="shared" si="8"/>
        <v>18</v>
      </c>
      <c r="P20" s="8">
        <f t="shared" si="8"/>
        <v>20</v>
      </c>
      <c r="Q20" s="8">
        <f t="shared" si="8"/>
        <v>20</v>
      </c>
      <c r="R20" s="8">
        <f t="shared" ref="R20:T20" si="9">SUM(R16:R19)</f>
        <v>20</v>
      </c>
      <c r="S20" s="8">
        <f t="shared" si="9"/>
        <v>20</v>
      </c>
      <c r="T20" s="8">
        <f t="shared" si="9"/>
        <v>19</v>
      </c>
      <c r="U20" s="8">
        <f t="shared" ref="U20:V20" si="10">SUM(U16:U19)</f>
        <v>16</v>
      </c>
      <c r="V20" s="8">
        <f t="shared" si="10"/>
        <v>17</v>
      </c>
    </row>
    <row r="21" spans="1:28" ht="15" customHeight="1" x14ac:dyDescent="0.35">
      <c r="A21" s="3" t="s">
        <v>356</v>
      </c>
      <c r="B21" s="3"/>
      <c r="C21" s="7"/>
      <c r="D21" s="2"/>
      <c r="E21" s="20"/>
      <c r="F21" s="20"/>
      <c r="G21" s="20"/>
      <c r="H21" s="3"/>
      <c r="I21" s="3"/>
      <c r="J21" s="18"/>
      <c r="K21" s="18"/>
      <c r="L21" s="3"/>
      <c r="M21" s="18"/>
      <c r="N21" s="18"/>
      <c r="O21" s="18"/>
      <c r="P21" s="18"/>
      <c r="Q21" s="18"/>
    </row>
    <row r="22" spans="1:28" ht="16.5" customHeight="1" x14ac:dyDescent="0.35">
      <c r="A22" s="3"/>
      <c r="B22" s="9" t="s">
        <v>17</v>
      </c>
      <c r="C22" s="9" t="s">
        <v>15</v>
      </c>
      <c r="D22" s="9" t="s">
        <v>16</v>
      </c>
      <c r="E22" s="9" t="s">
        <v>17</v>
      </c>
      <c r="F22" s="9" t="s">
        <v>15</v>
      </c>
      <c r="G22" s="9" t="s">
        <v>16</v>
      </c>
      <c r="H22" s="9" t="s">
        <v>17</v>
      </c>
      <c r="I22" s="9" t="s">
        <v>15</v>
      </c>
      <c r="J22" s="9" t="s">
        <v>16</v>
      </c>
      <c r="K22" s="9" t="s">
        <v>17</v>
      </c>
      <c r="L22" s="9" t="s">
        <v>15</v>
      </c>
      <c r="M22" s="9" t="s">
        <v>16</v>
      </c>
      <c r="N22" s="9" t="s">
        <v>17</v>
      </c>
      <c r="O22" s="9" t="s">
        <v>15</v>
      </c>
      <c r="P22" s="9" t="s">
        <v>16</v>
      </c>
      <c r="Q22" s="9" t="s">
        <v>17</v>
      </c>
      <c r="R22" s="9" t="s">
        <v>15</v>
      </c>
      <c r="S22" s="9" t="s">
        <v>16</v>
      </c>
      <c r="T22" s="9" t="s">
        <v>17</v>
      </c>
      <c r="U22" s="9" t="s">
        <v>15</v>
      </c>
      <c r="V22" s="9" t="s">
        <v>16</v>
      </c>
      <c r="W22" s="9" t="s">
        <v>17</v>
      </c>
      <c r="X22" s="9" t="s">
        <v>15</v>
      </c>
      <c r="Y22" s="9" t="s">
        <v>16</v>
      </c>
      <c r="Z22" s="9" t="s">
        <v>17</v>
      </c>
      <c r="AA22" s="9" t="s">
        <v>15</v>
      </c>
      <c r="AB22" s="9" t="s">
        <v>16</v>
      </c>
    </row>
    <row r="23" spans="1:28" ht="16.5" customHeight="1" thickBot="1" x14ac:dyDescent="0.4">
      <c r="A23" s="3"/>
      <c r="B23" s="1">
        <v>2013</v>
      </c>
      <c r="C23" s="1">
        <v>2013</v>
      </c>
      <c r="D23" s="1">
        <v>2014</v>
      </c>
      <c r="E23" s="1">
        <v>2014</v>
      </c>
      <c r="F23" s="1">
        <v>2014</v>
      </c>
      <c r="G23" s="1">
        <v>2015</v>
      </c>
      <c r="H23" s="1">
        <v>2015</v>
      </c>
      <c r="I23" s="1">
        <v>2015</v>
      </c>
      <c r="J23" s="1">
        <v>2016</v>
      </c>
      <c r="K23" s="1">
        <v>2016</v>
      </c>
      <c r="L23" s="1">
        <v>2016</v>
      </c>
      <c r="M23" s="1">
        <v>2017</v>
      </c>
      <c r="N23" s="1">
        <v>2017</v>
      </c>
      <c r="O23" s="1">
        <v>2017</v>
      </c>
      <c r="P23" s="1">
        <v>2018</v>
      </c>
      <c r="Q23" s="1">
        <v>2018</v>
      </c>
      <c r="R23" s="1">
        <v>2018</v>
      </c>
      <c r="S23" s="1">
        <v>2019</v>
      </c>
      <c r="T23" s="1">
        <v>2019</v>
      </c>
      <c r="U23" s="1">
        <v>2019</v>
      </c>
      <c r="V23" s="1">
        <v>2020</v>
      </c>
      <c r="W23" s="1">
        <v>2020</v>
      </c>
      <c r="X23" s="1">
        <v>2020</v>
      </c>
      <c r="Y23" s="1">
        <v>2021</v>
      </c>
      <c r="Z23" s="1">
        <v>2021</v>
      </c>
      <c r="AA23" s="1">
        <v>2021</v>
      </c>
      <c r="AB23" s="1">
        <v>2022</v>
      </c>
    </row>
    <row r="24" spans="1:28" ht="15" customHeight="1" thickTop="1" x14ac:dyDescent="0.35">
      <c r="A24" s="19" t="s">
        <v>18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28" ht="14.15" customHeight="1" x14ac:dyDescent="0.35">
      <c r="A25" s="3" t="s">
        <v>1</v>
      </c>
      <c r="B25" s="10">
        <v>22</v>
      </c>
      <c r="C25" s="10">
        <v>81</v>
      </c>
      <c r="D25" s="10">
        <v>114</v>
      </c>
      <c r="E25" s="10">
        <v>33</v>
      </c>
      <c r="F25" s="10">
        <v>72</v>
      </c>
      <c r="G25" s="10">
        <v>134</v>
      </c>
      <c r="H25" s="10">
        <v>37</v>
      </c>
      <c r="I25" s="10">
        <v>79</v>
      </c>
      <c r="J25" s="10">
        <v>130</v>
      </c>
      <c r="K25" s="10">
        <v>24</v>
      </c>
      <c r="L25" s="10">
        <v>96</v>
      </c>
      <c r="M25" s="10">
        <v>134</v>
      </c>
      <c r="N25" s="10">
        <v>34</v>
      </c>
      <c r="O25" s="10">
        <v>112</v>
      </c>
      <c r="P25" s="10">
        <v>125</v>
      </c>
      <c r="Q25" s="10">
        <v>31</v>
      </c>
      <c r="R25" s="10">
        <v>76</v>
      </c>
      <c r="S25" s="10">
        <v>137</v>
      </c>
      <c r="T25" s="111">
        <v>29</v>
      </c>
      <c r="U25" s="10">
        <v>83</v>
      </c>
      <c r="V25" s="10">
        <v>156</v>
      </c>
      <c r="W25" s="111">
        <v>28</v>
      </c>
      <c r="X25" s="111">
        <v>118</v>
      </c>
      <c r="Y25" s="111">
        <v>184</v>
      </c>
      <c r="Z25" s="111">
        <v>51</v>
      </c>
      <c r="AA25" s="111">
        <v>96</v>
      </c>
      <c r="AB25" s="111">
        <v>189</v>
      </c>
    </row>
    <row r="26" spans="1:28" ht="14.15" customHeight="1" x14ac:dyDescent="0.35">
      <c r="A26" s="3" t="s">
        <v>2</v>
      </c>
      <c r="B26" s="10">
        <v>17</v>
      </c>
      <c r="C26" s="10">
        <v>48</v>
      </c>
      <c r="D26" s="10">
        <v>52</v>
      </c>
      <c r="E26" s="10">
        <v>11</v>
      </c>
      <c r="F26" s="10">
        <v>44</v>
      </c>
      <c r="G26" s="10">
        <v>45</v>
      </c>
      <c r="H26" s="10">
        <v>11</v>
      </c>
      <c r="I26" s="10">
        <v>45</v>
      </c>
      <c r="J26" s="10">
        <v>67</v>
      </c>
      <c r="K26" s="10">
        <v>20</v>
      </c>
      <c r="L26" s="10">
        <v>64</v>
      </c>
      <c r="M26" s="10">
        <v>72</v>
      </c>
      <c r="N26" s="10">
        <v>23</v>
      </c>
      <c r="O26" s="10">
        <v>53</v>
      </c>
      <c r="P26" s="10">
        <v>83</v>
      </c>
      <c r="Q26" s="10">
        <v>38</v>
      </c>
      <c r="R26" s="10">
        <v>48</v>
      </c>
      <c r="S26" s="10">
        <v>61</v>
      </c>
      <c r="T26" s="111">
        <v>23</v>
      </c>
      <c r="U26" s="10">
        <v>66</v>
      </c>
      <c r="V26" s="10">
        <v>106</v>
      </c>
      <c r="W26" s="111">
        <v>10</v>
      </c>
      <c r="X26" s="111">
        <v>36</v>
      </c>
      <c r="Y26" s="111">
        <v>83</v>
      </c>
      <c r="Z26" s="111">
        <v>19</v>
      </c>
      <c r="AA26" s="111">
        <v>60</v>
      </c>
      <c r="AB26" s="111">
        <v>81</v>
      </c>
    </row>
    <row r="27" spans="1:28" x14ac:dyDescent="0.35">
      <c r="A27" s="3" t="s">
        <v>5</v>
      </c>
      <c r="B27" s="10">
        <v>1</v>
      </c>
      <c r="C27" s="10">
        <v>4</v>
      </c>
      <c r="D27" s="10">
        <v>10</v>
      </c>
      <c r="E27" s="10">
        <v>1</v>
      </c>
      <c r="F27" s="10">
        <v>2</v>
      </c>
      <c r="G27" s="10">
        <v>11</v>
      </c>
      <c r="H27" s="10">
        <v>1</v>
      </c>
      <c r="I27" s="10">
        <v>23</v>
      </c>
      <c r="J27" s="10">
        <v>6</v>
      </c>
      <c r="K27" s="10">
        <v>3</v>
      </c>
      <c r="L27" s="10">
        <v>10</v>
      </c>
      <c r="M27" s="10">
        <v>10</v>
      </c>
      <c r="N27" s="10">
        <v>4</v>
      </c>
      <c r="O27" s="10">
        <v>15</v>
      </c>
      <c r="P27" s="10">
        <v>11</v>
      </c>
      <c r="Q27" s="10">
        <v>2</v>
      </c>
      <c r="R27" s="10">
        <v>1</v>
      </c>
      <c r="S27" s="10">
        <v>11</v>
      </c>
      <c r="T27" s="111">
        <v>3</v>
      </c>
      <c r="U27" s="10">
        <v>3</v>
      </c>
      <c r="V27" s="10">
        <v>15</v>
      </c>
      <c r="W27" s="111">
        <v>0</v>
      </c>
      <c r="X27" s="111">
        <v>6</v>
      </c>
      <c r="Y27" s="111">
        <v>10</v>
      </c>
      <c r="Z27" s="111">
        <v>2</v>
      </c>
      <c r="AA27" s="111">
        <v>4</v>
      </c>
      <c r="AB27" s="111">
        <v>3</v>
      </c>
    </row>
    <row r="28" spans="1:28" ht="14.15" customHeight="1" x14ac:dyDescent="0.35">
      <c r="A28" s="3" t="s">
        <v>3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11">
        <v>0</v>
      </c>
      <c r="U28" s="10">
        <v>0</v>
      </c>
      <c r="V28" s="10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</row>
    <row r="29" spans="1:28" ht="14.15" customHeight="1" x14ac:dyDescent="0.35">
      <c r="A29" s="7" t="s">
        <v>4</v>
      </c>
      <c r="B29" s="8">
        <f t="shared" ref="B29:L29" si="11">SUM(B25:B28)</f>
        <v>40</v>
      </c>
      <c r="C29" s="8">
        <f t="shared" si="11"/>
        <v>133</v>
      </c>
      <c r="D29" s="8">
        <f t="shared" si="11"/>
        <v>176</v>
      </c>
      <c r="E29" s="8">
        <f t="shared" si="11"/>
        <v>45</v>
      </c>
      <c r="F29" s="8">
        <f t="shared" si="11"/>
        <v>118</v>
      </c>
      <c r="G29" s="8">
        <f t="shared" si="11"/>
        <v>190</v>
      </c>
      <c r="H29" s="8">
        <f t="shared" si="11"/>
        <v>49</v>
      </c>
      <c r="I29" s="8">
        <f t="shared" si="11"/>
        <v>147</v>
      </c>
      <c r="J29" s="8">
        <f t="shared" si="11"/>
        <v>203</v>
      </c>
      <c r="K29" s="8">
        <f t="shared" si="11"/>
        <v>47</v>
      </c>
      <c r="L29" s="8">
        <f t="shared" si="11"/>
        <v>170</v>
      </c>
      <c r="M29" s="8">
        <f t="shared" ref="M29:AB29" si="12">SUM(M25:M28)</f>
        <v>216</v>
      </c>
      <c r="N29" s="8">
        <f t="shared" si="12"/>
        <v>61</v>
      </c>
      <c r="O29" s="8">
        <f t="shared" si="12"/>
        <v>180</v>
      </c>
      <c r="P29" s="8">
        <f t="shared" si="12"/>
        <v>219</v>
      </c>
      <c r="Q29" s="8">
        <f t="shared" si="12"/>
        <v>71</v>
      </c>
      <c r="R29" s="8">
        <f t="shared" si="12"/>
        <v>125</v>
      </c>
      <c r="S29" s="8">
        <f t="shared" si="12"/>
        <v>209</v>
      </c>
      <c r="T29" s="8">
        <f t="shared" si="12"/>
        <v>55</v>
      </c>
      <c r="U29" s="8">
        <f t="shared" si="12"/>
        <v>152</v>
      </c>
      <c r="V29" s="8">
        <f t="shared" si="12"/>
        <v>277</v>
      </c>
      <c r="W29" s="8">
        <f t="shared" si="12"/>
        <v>38</v>
      </c>
      <c r="X29" s="8">
        <f t="shared" si="12"/>
        <v>160</v>
      </c>
      <c r="Y29" s="8">
        <f t="shared" si="12"/>
        <v>277</v>
      </c>
      <c r="Z29" s="8">
        <f t="shared" si="12"/>
        <v>72</v>
      </c>
      <c r="AA29" s="8">
        <f t="shared" si="12"/>
        <v>160</v>
      </c>
      <c r="AB29" s="8">
        <f t="shared" si="12"/>
        <v>273</v>
      </c>
    </row>
    <row r="30" spans="1:28" ht="14.15" customHeight="1" x14ac:dyDescent="0.35">
      <c r="A30" s="7"/>
      <c r="B30" s="7"/>
      <c r="K30" s="20"/>
      <c r="L30" s="18"/>
      <c r="M30" s="18"/>
      <c r="N30" s="18"/>
      <c r="O30" s="18"/>
      <c r="P30" s="18"/>
      <c r="Q30" s="18"/>
    </row>
    <row r="31" spans="1:28" ht="14.15" customHeight="1" thickBot="1" x14ac:dyDescent="0.4">
      <c r="A31" s="3"/>
      <c r="B31" s="1" t="s">
        <v>22</v>
      </c>
      <c r="C31" s="1" t="s">
        <v>23</v>
      </c>
      <c r="D31" s="1" t="s">
        <v>153</v>
      </c>
      <c r="E31" s="1" t="s">
        <v>186</v>
      </c>
      <c r="F31" s="1" t="s">
        <v>217</v>
      </c>
      <c r="G31" s="1" t="s">
        <v>258</v>
      </c>
      <c r="H31" s="1" t="s">
        <v>312</v>
      </c>
      <c r="I31" s="1" t="s">
        <v>357</v>
      </c>
      <c r="J31" s="1" t="s">
        <v>399</v>
      </c>
      <c r="K31" s="1" t="s">
        <v>428</v>
      </c>
      <c r="L31" s="144"/>
      <c r="M31" s="1" t="s">
        <v>22</v>
      </c>
      <c r="N31" s="1" t="s">
        <v>23</v>
      </c>
      <c r="O31" s="1" t="s">
        <v>153</v>
      </c>
      <c r="P31" s="1" t="s">
        <v>186</v>
      </c>
      <c r="Q31" s="1" t="s">
        <v>217</v>
      </c>
      <c r="R31" s="1" t="s">
        <v>258</v>
      </c>
      <c r="S31" s="1" t="s">
        <v>312</v>
      </c>
      <c r="T31" s="1" t="s">
        <v>357</v>
      </c>
      <c r="U31" s="1" t="s">
        <v>399</v>
      </c>
      <c r="V31" s="1" t="s">
        <v>428</v>
      </c>
    </row>
    <row r="32" spans="1:28" ht="14.15" customHeight="1" thickTop="1" x14ac:dyDescent="0.35">
      <c r="A32" s="19" t="s">
        <v>21</v>
      </c>
      <c r="B32" s="3"/>
      <c r="C32" s="3"/>
      <c r="D32" s="3"/>
      <c r="E32" s="3"/>
      <c r="F32" s="3"/>
      <c r="G32" s="3"/>
      <c r="H32" s="3"/>
      <c r="L32" s="142" t="s">
        <v>122</v>
      </c>
      <c r="M32" s="3"/>
      <c r="N32" s="3"/>
      <c r="O32" s="3"/>
      <c r="P32" s="3"/>
      <c r="Q32" s="3"/>
      <c r="R32" s="3"/>
      <c r="S32" s="18"/>
      <c r="T32" s="18"/>
      <c r="U32" s="18"/>
    </row>
    <row r="33" spans="1:28" ht="14.15" customHeight="1" x14ac:dyDescent="0.35">
      <c r="A33" s="3" t="s">
        <v>1</v>
      </c>
      <c r="B33" s="4">
        <v>647</v>
      </c>
      <c r="C33" s="4">
        <v>601</v>
      </c>
      <c r="D33" s="4">
        <v>599</v>
      </c>
      <c r="E33" s="4">
        <v>646</v>
      </c>
      <c r="F33" s="4">
        <v>696</v>
      </c>
      <c r="G33" s="4">
        <v>692</v>
      </c>
      <c r="H33" s="4">
        <v>743</v>
      </c>
      <c r="I33" s="121">
        <v>843.4</v>
      </c>
      <c r="J33" s="10">
        <v>881.53</v>
      </c>
      <c r="K33" s="10">
        <v>748.87</v>
      </c>
      <c r="L33" s="89" t="s">
        <v>97</v>
      </c>
      <c r="M33" s="24" t="s">
        <v>102</v>
      </c>
      <c r="N33" s="24" t="s">
        <v>101</v>
      </c>
      <c r="O33" s="24" t="s">
        <v>160</v>
      </c>
      <c r="P33" s="24" t="s">
        <v>194</v>
      </c>
      <c r="Q33" s="24" t="s">
        <v>267</v>
      </c>
      <c r="R33" s="24" t="s">
        <v>260</v>
      </c>
      <c r="S33" s="24" t="s">
        <v>313</v>
      </c>
      <c r="T33" s="24" t="s">
        <v>389</v>
      </c>
      <c r="U33" s="145" t="s">
        <v>400</v>
      </c>
      <c r="V33" s="145" t="s">
        <v>430</v>
      </c>
    </row>
    <row r="34" spans="1:28" ht="14.15" customHeight="1" x14ac:dyDescent="0.35">
      <c r="A34" s="3" t="s">
        <v>2</v>
      </c>
      <c r="B34" s="4">
        <v>177.58333333333334</v>
      </c>
      <c r="C34" s="4">
        <v>167.5</v>
      </c>
      <c r="D34" s="4">
        <v>176</v>
      </c>
      <c r="E34" s="4">
        <v>220</v>
      </c>
      <c r="F34" s="4">
        <v>218</v>
      </c>
      <c r="G34" s="4">
        <v>237</v>
      </c>
      <c r="H34" s="4">
        <v>215</v>
      </c>
      <c r="I34" s="121">
        <v>186.5</v>
      </c>
      <c r="J34" s="10">
        <v>221.75</v>
      </c>
      <c r="K34" s="10">
        <v>251.25</v>
      </c>
      <c r="L34" s="89" t="s">
        <v>98</v>
      </c>
      <c r="M34" s="25" t="s">
        <v>137</v>
      </c>
      <c r="N34" s="25" t="s">
        <v>123</v>
      </c>
      <c r="O34" s="25" t="s">
        <v>161</v>
      </c>
      <c r="P34" s="25" t="s">
        <v>188</v>
      </c>
      <c r="Q34" s="25" t="s">
        <v>218</v>
      </c>
      <c r="R34" s="25" t="s">
        <v>269</v>
      </c>
      <c r="S34" s="25" t="s">
        <v>320</v>
      </c>
      <c r="T34" s="25" t="s">
        <v>358</v>
      </c>
      <c r="U34" s="145" t="s">
        <v>401</v>
      </c>
      <c r="V34" s="145" t="s">
        <v>436</v>
      </c>
    </row>
    <row r="35" spans="1:28" ht="14.15" customHeight="1" x14ac:dyDescent="0.35">
      <c r="A35" s="3" t="s">
        <v>3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121">
        <v>0</v>
      </c>
      <c r="J35" s="10">
        <v>0</v>
      </c>
      <c r="K35" s="10">
        <v>0</v>
      </c>
      <c r="L35" s="89" t="s">
        <v>99</v>
      </c>
      <c r="M35" s="25" t="s">
        <v>138</v>
      </c>
      <c r="N35" s="25" t="s">
        <v>124</v>
      </c>
      <c r="O35" s="25" t="s">
        <v>162</v>
      </c>
      <c r="P35" s="25" t="s">
        <v>199</v>
      </c>
      <c r="Q35" s="25" t="s">
        <v>220</v>
      </c>
      <c r="R35" s="25" t="s">
        <v>276</v>
      </c>
      <c r="S35" s="25" t="s">
        <v>322</v>
      </c>
      <c r="T35" s="25" t="s">
        <v>359</v>
      </c>
      <c r="U35" s="145" t="s">
        <v>402</v>
      </c>
      <c r="V35" s="145" t="s">
        <v>459</v>
      </c>
    </row>
    <row r="36" spans="1:28" ht="14.15" customHeight="1" x14ac:dyDescent="0.35">
      <c r="A36" s="7" t="s">
        <v>4</v>
      </c>
      <c r="B36" s="8">
        <f t="shared" ref="B36:K36" si="13">SUM(B33:B35)</f>
        <v>824.58333333333337</v>
      </c>
      <c r="C36" s="8">
        <f t="shared" si="13"/>
        <v>768.5</v>
      </c>
      <c r="D36" s="8">
        <f t="shared" si="13"/>
        <v>775</v>
      </c>
      <c r="E36" s="8">
        <f t="shared" si="13"/>
        <v>866</v>
      </c>
      <c r="F36" s="8">
        <f t="shared" si="13"/>
        <v>914</v>
      </c>
      <c r="G36" s="8">
        <f t="shared" si="13"/>
        <v>929</v>
      </c>
      <c r="H36" s="8">
        <f t="shared" si="13"/>
        <v>958</v>
      </c>
      <c r="I36" s="122">
        <f t="shared" si="13"/>
        <v>1029.9000000000001</v>
      </c>
      <c r="J36" s="8">
        <f t="shared" si="13"/>
        <v>1103.28</v>
      </c>
      <c r="K36" s="8">
        <f t="shared" si="13"/>
        <v>1000.12</v>
      </c>
      <c r="L36" s="90" t="s">
        <v>100</v>
      </c>
      <c r="M36" s="26" t="s">
        <v>106</v>
      </c>
      <c r="N36" s="24" t="s">
        <v>117</v>
      </c>
      <c r="O36" s="26" t="s">
        <v>163</v>
      </c>
      <c r="P36" s="26" t="s">
        <v>205</v>
      </c>
      <c r="Q36" s="26" t="s">
        <v>219</v>
      </c>
      <c r="R36" s="26" t="s">
        <v>282</v>
      </c>
      <c r="S36" s="26" t="s">
        <v>321</v>
      </c>
      <c r="T36" s="26" t="s">
        <v>360</v>
      </c>
      <c r="U36" s="145" t="s">
        <v>403</v>
      </c>
      <c r="V36" s="145" t="s">
        <v>437</v>
      </c>
    </row>
    <row r="37" spans="1:28" ht="14.15" customHeight="1" x14ac:dyDescent="0.35">
      <c r="A37" s="146" t="s">
        <v>355</v>
      </c>
      <c r="F37" s="15"/>
      <c r="G37" s="2"/>
      <c r="J37" s="111"/>
      <c r="K37" s="129"/>
      <c r="L37" s="90" t="s">
        <v>104</v>
      </c>
      <c r="M37" s="26"/>
      <c r="N37" s="26"/>
      <c r="O37" s="26"/>
      <c r="P37" s="26"/>
      <c r="Q37" s="26"/>
      <c r="R37" s="26"/>
      <c r="S37" s="26" t="s">
        <v>325</v>
      </c>
      <c r="T37" s="26" t="s">
        <v>361</v>
      </c>
      <c r="U37" s="145" t="s">
        <v>361</v>
      </c>
      <c r="V37" s="145" t="s">
        <v>438</v>
      </c>
      <c r="AA37" s="14" t="s">
        <v>467</v>
      </c>
    </row>
    <row r="38" spans="1:28" ht="14.15" customHeight="1" x14ac:dyDescent="0.35">
      <c r="F38" s="15"/>
      <c r="G38" s="2"/>
      <c r="L38" s="90" t="s">
        <v>105</v>
      </c>
      <c r="M38" s="26"/>
      <c r="N38" s="26"/>
      <c r="O38" s="26"/>
      <c r="P38" s="26"/>
      <c r="Q38" s="26"/>
      <c r="R38" s="26"/>
      <c r="S38" s="26" t="s">
        <v>326</v>
      </c>
      <c r="T38" s="26" t="s">
        <v>362</v>
      </c>
      <c r="U38" s="145" t="s">
        <v>362</v>
      </c>
      <c r="V38" s="145" t="s">
        <v>439</v>
      </c>
    </row>
    <row r="39" spans="1:28" ht="14.15" customHeight="1" x14ac:dyDescent="0.35">
      <c r="A39" s="15"/>
      <c r="B39" s="15"/>
      <c r="C39" s="7"/>
      <c r="D39" s="2"/>
      <c r="E39" s="2"/>
      <c r="F39" s="2"/>
      <c r="G39" s="2"/>
      <c r="H39" s="2"/>
      <c r="I39" s="2"/>
      <c r="J39" s="2"/>
      <c r="K39" s="2"/>
      <c r="L39" s="3"/>
      <c r="M39" s="147"/>
      <c r="N39" s="18"/>
      <c r="O39" s="18"/>
      <c r="P39" s="18"/>
      <c r="Q39" s="18"/>
    </row>
    <row r="40" spans="1:28" ht="14.15" customHeight="1" x14ac:dyDescent="0.35">
      <c r="A40" s="3"/>
      <c r="B40" s="9" t="s">
        <v>17</v>
      </c>
      <c r="C40" s="9" t="s">
        <v>15</v>
      </c>
      <c r="D40" s="9" t="s">
        <v>16</v>
      </c>
      <c r="E40" s="9" t="s">
        <v>17</v>
      </c>
      <c r="F40" s="9" t="s">
        <v>15</v>
      </c>
      <c r="G40" s="9" t="s">
        <v>16</v>
      </c>
      <c r="H40" s="9" t="s">
        <v>17</v>
      </c>
      <c r="I40" s="9" t="s">
        <v>15</v>
      </c>
      <c r="J40" s="9" t="s">
        <v>16</v>
      </c>
      <c r="K40" s="9" t="s">
        <v>17</v>
      </c>
      <c r="L40" s="9" t="s">
        <v>15</v>
      </c>
      <c r="M40" s="9" t="s">
        <v>16</v>
      </c>
      <c r="N40" s="9" t="s">
        <v>17</v>
      </c>
      <c r="O40" s="9" t="s">
        <v>15</v>
      </c>
      <c r="P40" s="9" t="s">
        <v>16</v>
      </c>
      <c r="Q40" s="9" t="s">
        <v>17</v>
      </c>
      <c r="R40" s="9" t="s">
        <v>15</v>
      </c>
      <c r="S40" s="9" t="s">
        <v>16</v>
      </c>
      <c r="T40" s="9" t="s">
        <v>17</v>
      </c>
      <c r="U40" s="9" t="s">
        <v>15</v>
      </c>
      <c r="V40" s="9" t="s">
        <v>16</v>
      </c>
      <c r="W40" s="9" t="s">
        <v>17</v>
      </c>
      <c r="X40" s="9" t="s">
        <v>15</v>
      </c>
      <c r="Y40" s="9" t="s">
        <v>16</v>
      </c>
      <c r="Z40" s="9" t="s">
        <v>17</v>
      </c>
      <c r="AA40" s="9" t="s">
        <v>15</v>
      </c>
      <c r="AB40" s="9" t="s">
        <v>16</v>
      </c>
    </row>
    <row r="41" spans="1:28" ht="14.15" customHeight="1" thickBot="1" x14ac:dyDescent="0.4">
      <c r="A41" s="3"/>
      <c r="B41" s="1">
        <v>2013</v>
      </c>
      <c r="C41" s="1">
        <v>2013</v>
      </c>
      <c r="D41" s="1">
        <v>2014</v>
      </c>
      <c r="E41" s="1">
        <v>2014</v>
      </c>
      <c r="F41" s="1">
        <v>2014</v>
      </c>
      <c r="G41" s="1">
        <v>2015</v>
      </c>
      <c r="H41" s="1">
        <v>2015</v>
      </c>
      <c r="I41" s="1">
        <v>2015</v>
      </c>
      <c r="J41" s="1">
        <v>2016</v>
      </c>
      <c r="K41" s="1">
        <v>2016</v>
      </c>
      <c r="L41" s="1">
        <v>2016</v>
      </c>
      <c r="M41" s="1">
        <v>2017</v>
      </c>
      <c r="N41" s="1">
        <v>2017</v>
      </c>
      <c r="O41" s="1">
        <v>2017</v>
      </c>
      <c r="P41" s="1">
        <v>2018</v>
      </c>
      <c r="Q41" s="1">
        <v>2018</v>
      </c>
      <c r="R41" s="1">
        <v>2018</v>
      </c>
      <c r="S41" s="1">
        <v>2019</v>
      </c>
      <c r="T41" s="1">
        <v>2019</v>
      </c>
      <c r="U41" s="1">
        <v>2019</v>
      </c>
      <c r="V41" s="1">
        <v>2020</v>
      </c>
      <c r="W41" s="1">
        <v>2020</v>
      </c>
      <c r="X41" s="1">
        <v>2020</v>
      </c>
      <c r="Y41" s="1">
        <v>2021</v>
      </c>
      <c r="Z41" s="1">
        <v>2021</v>
      </c>
      <c r="AA41" s="1">
        <v>2021</v>
      </c>
      <c r="AB41" s="1">
        <v>2022</v>
      </c>
    </row>
    <row r="42" spans="1:28" ht="16.5" customHeight="1" thickTop="1" x14ac:dyDescent="0.35">
      <c r="A42" s="19" t="s">
        <v>88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28" ht="16.5" customHeight="1" x14ac:dyDescent="0.35">
      <c r="A43" s="3" t="s">
        <v>1</v>
      </c>
      <c r="B43" s="10">
        <v>2010</v>
      </c>
      <c r="C43" s="10">
        <v>9015</v>
      </c>
      <c r="D43" s="10">
        <v>9041</v>
      </c>
      <c r="E43" s="10">
        <v>1962</v>
      </c>
      <c r="F43" s="10">
        <v>8985</v>
      </c>
      <c r="G43" s="10">
        <v>9013</v>
      </c>
      <c r="H43" s="10">
        <v>1942</v>
      </c>
      <c r="I43" s="10">
        <v>9685</v>
      </c>
      <c r="J43" s="10">
        <v>9757</v>
      </c>
      <c r="K43" s="10">
        <v>1707</v>
      </c>
      <c r="L43" s="10">
        <v>10434</v>
      </c>
      <c r="M43" s="10">
        <v>10495</v>
      </c>
      <c r="N43" s="10">
        <v>1710</v>
      </c>
      <c r="O43" s="10">
        <v>10383</v>
      </c>
      <c r="P43" s="10">
        <v>10138</v>
      </c>
      <c r="Q43" s="4">
        <v>1785</v>
      </c>
      <c r="R43" s="4">
        <v>11147</v>
      </c>
      <c r="S43" s="4">
        <v>12005</v>
      </c>
      <c r="T43" s="111">
        <v>1867</v>
      </c>
      <c r="U43" s="4">
        <v>12651</v>
      </c>
      <c r="V43" s="4">
        <v>12233</v>
      </c>
      <c r="W43" s="148">
        <v>2893</v>
      </c>
      <c r="X43" s="148">
        <v>13223</v>
      </c>
      <c r="Y43" s="148">
        <v>12064</v>
      </c>
      <c r="Z43" s="10">
        <v>2236</v>
      </c>
      <c r="AA43" s="10">
        <v>11233</v>
      </c>
      <c r="AB43" s="10">
        <v>11492</v>
      </c>
    </row>
    <row r="44" spans="1:28" x14ac:dyDescent="0.35">
      <c r="A44" s="3" t="s">
        <v>2</v>
      </c>
      <c r="B44" s="10">
        <v>1059</v>
      </c>
      <c r="C44" s="10">
        <v>2010</v>
      </c>
      <c r="D44" s="10">
        <v>1881</v>
      </c>
      <c r="E44" s="10">
        <v>1038</v>
      </c>
      <c r="F44" s="10">
        <v>2115</v>
      </c>
      <c r="G44" s="10">
        <v>2134</v>
      </c>
      <c r="H44" s="10">
        <v>1038</v>
      </c>
      <c r="I44" s="10">
        <v>2634</v>
      </c>
      <c r="J44" s="10">
        <v>2582</v>
      </c>
      <c r="K44" s="10">
        <v>1150</v>
      </c>
      <c r="L44" s="10">
        <v>2613</v>
      </c>
      <c r="M44" s="10">
        <v>2757</v>
      </c>
      <c r="N44" s="10">
        <v>1278</v>
      </c>
      <c r="O44" s="10">
        <v>2844</v>
      </c>
      <c r="P44" s="10">
        <v>2793</v>
      </c>
      <c r="Q44" s="4">
        <v>1167</v>
      </c>
      <c r="R44" s="4">
        <v>2580</v>
      </c>
      <c r="S44" s="4">
        <v>2434</v>
      </c>
      <c r="T44" s="111">
        <v>1122</v>
      </c>
      <c r="U44" s="4">
        <v>2238</v>
      </c>
      <c r="V44" s="4">
        <v>2337</v>
      </c>
      <c r="W44" s="148">
        <v>957</v>
      </c>
      <c r="X44" s="148">
        <v>2661</v>
      </c>
      <c r="Y44" s="148">
        <v>2835</v>
      </c>
      <c r="Z44" s="10">
        <v>1431</v>
      </c>
      <c r="AA44" s="10">
        <v>3015</v>
      </c>
      <c r="AB44" s="10">
        <v>3102</v>
      </c>
    </row>
    <row r="45" spans="1:28" x14ac:dyDescent="0.35">
      <c r="A45" s="3" t="s">
        <v>3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4">
        <v>0</v>
      </c>
      <c r="R45" s="4">
        <v>0</v>
      </c>
      <c r="S45" s="4">
        <v>0</v>
      </c>
      <c r="T45" s="111">
        <v>0</v>
      </c>
      <c r="U45" s="4">
        <v>0</v>
      </c>
      <c r="V45" s="4">
        <v>0</v>
      </c>
      <c r="W45" s="10">
        <v>0</v>
      </c>
      <c r="X45" s="10">
        <v>0</v>
      </c>
      <c r="Y45" s="10">
        <v>0</v>
      </c>
      <c r="Z45" s="111">
        <v>0</v>
      </c>
      <c r="AA45" s="111">
        <v>0</v>
      </c>
      <c r="AB45" s="111">
        <v>0</v>
      </c>
    </row>
    <row r="46" spans="1:28" x14ac:dyDescent="0.35">
      <c r="A46" s="7" t="s">
        <v>4</v>
      </c>
      <c r="B46" s="22">
        <f t="shared" ref="B46:AB46" si="14">SUM(B43:B45)</f>
        <v>3069</v>
      </c>
      <c r="C46" s="22">
        <f t="shared" si="14"/>
        <v>11025</v>
      </c>
      <c r="D46" s="22">
        <f t="shared" si="14"/>
        <v>10922</v>
      </c>
      <c r="E46" s="22">
        <f t="shared" si="14"/>
        <v>3000</v>
      </c>
      <c r="F46" s="22">
        <f t="shared" si="14"/>
        <v>11100</v>
      </c>
      <c r="G46" s="22">
        <f t="shared" si="14"/>
        <v>11147</v>
      </c>
      <c r="H46" s="22">
        <f t="shared" si="14"/>
        <v>2980</v>
      </c>
      <c r="I46" s="22">
        <f t="shared" si="14"/>
        <v>12319</v>
      </c>
      <c r="J46" s="22">
        <f t="shared" si="14"/>
        <v>12339</v>
      </c>
      <c r="K46" s="22">
        <f t="shared" si="14"/>
        <v>2857</v>
      </c>
      <c r="L46" s="22">
        <f t="shared" si="14"/>
        <v>13047</v>
      </c>
      <c r="M46" s="22">
        <f t="shared" si="14"/>
        <v>13252</v>
      </c>
      <c r="N46" s="22">
        <f t="shared" si="14"/>
        <v>2988</v>
      </c>
      <c r="O46" s="22">
        <f t="shared" si="14"/>
        <v>13227</v>
      </c>
      <c r="P46" s="22">
        <f t="shared" si="14"/>
        <v>12931</v>
      </c>
      <c r="Q46" s="8">
        <f t="shared" si="14"/>
        <v>2952</v>
      </c>
      <c r="R46" s="8">
        <f t="shared" si="14"/>
        <v>13727</v>
      </c>
      <c r="S46" s="8">
        <f t="shared" si="14"/>
        <v>14439</v>
      </c>
      <c r="T46" s="8">
        <f t="shared" si="14"/>
        <v>2989</v>
      </c>
      <c r="U46" s="8">
        <f t="shared" si="14"/>
        <v>14889</v>
      </c>
      <c r="V46" s="8">
        <f t="shared" si="14"/>
        <v>14570</v>
      </c>
      <c r="W46" s="8">
        <f t="shared" si="14"/>
        <v>3850</v>
      </c>
      <c r="X46" s="8">
        <f t="shared" si="14"/>
        <v>15884</v>
      </c>
      <c r="Y46" s="8">
        <f t="shared" si="14"/>
        <v>14899</v>
      </c>
      <c r="Z46" s="8">
        <f t="shared" si="14"/>
        <v>3667</v>
      </c>
      <c r="AA46" s="8">
        <f t="shared" si="14"/>
        <v>14248</v>
      </c>
      <c r="AB46" s="8">
        <f t="shared" si="14"/>
        <v>14594</v>
      </c>
    </row>
    <row r="47" spans="1:28" x14ac:dyDescent="0.35">
      <c r="A47" s="3"/>
      <c r="B47" s="3"/>
      <c r="J47" s="3"/>
      <c r="K47" s="3"/>
      <c r="L47" s="3"/>
      <c r="M47" s="18"/>
      <c r="N47" s="149"/>
      <c r="O47" s="18"/>
      <c r="P47" s="18"/>
      <c r="Q47" s="18"/>
    </row>
    <row r="48" spans="1:28" x14ac:dyDescent="0.35">
      <c r="M48" s="18"/>
      <c r="N48" s="18"/>
      <c r="O48" s="18"/>
      <c r="P48" s="18"/>
      <c r="Q48" s="18"/>
    </row>
    <row r="49" spans="1:20" ht="16" thickBot="1" x14ac:dyDescent="0.4">
      <c r="A49" s="37"/>
      <c r="B49" s="30" t="s">
        <v>23</v>
      </c>
      <c r="C49" s="30" t="s">
        <v>153</v>
      </c>
      <c r="D49" s="30" t="s">
        <v>186</v>
      </c>
      <c r="E49" s="30" t="s">
        <v>217</v>
      </c>
      <c r="F49" s="30" t="s">
        <v>258</v>
      </c>
      <c r="G49" s="30" t="s">
        <v>312</v>
      </c>
      <c r="H49" s="1" t="s">
        <v>357</v>
      </c>
      <c r="I49" s="1" t="s">
        <v>399</v>
      </c>
      <c r="J49" s="1" t="s">
        <v>428</v>
      </c>
      <c r="L49" s="30" t="s">
        <v>23</v>
      </c>
      <c r="M49" s="30" t="s">
        <v>153</v>
      </c>
      <c r="N49" s="30" t="s">
        <v>186</v>
      </c>
      <c r="O49" s="30" t="s">
        <v>217</v>
      </c>
      <c r="P49" s="30" t="s">
        <v>258</v>
      </c>
      <c r="Q49" s="30" t="s">
        <v>312</v>
      </c>
      <c r="R49" s="1" t="s">
        <v>357</v>
      </c>
      <c r="S49" s="1" t="s">
        <v>399</v>
      </c>
      <c r="T49" s="1" t="s">
        <v>428</v>
      </c>
    </row>
    <row r="50" spans="1:20" ht="16" thickTop="1" x14ac:dyDescent="0.35">
      <c r="A50" s="35" t="s">
        <v>26</v>
      </c>
      <c r="B50" s="31"/>
      <c r="C50" s="31"/>
      <c r="D50" s="31"/>
      <c r="E50" s="31"/>
      <c r="F50" s="31"/>
      <c r="G50" s="31"/>
      <c r="Q50" s="18"/>
      <c r="R50" s="18"/>
      <c r="S50" s="18"/>
      <c r="T50" s="18"/>
    </row>
    <row r="51" spans="1:20" x14ac:dyDescent="0.35">
      <c r="A51" s="32" t="s">
        <v>7</v>
      </c>
      <c r="B51" s="33">
        <v>7</v>
      </c>
      <c r="C51" s="33">
        <v>6</v>
      </c>
      <c r="D51" s="33">
        <v>7</v>
      </c>
      <c r="E51" s="33">
        <v>7</v>
      </c>
      <c r="F51" s="33">
        <v>7</v>
      </c>
      <c r="G51" s="33">
        <v>9</v>
      </c>
      <c r="H51" s="33">
        <v>9</v>
      </c>
      <c r="I51" s="119">
        <v>8</v>
      </c>
      <c r="J51" s="119">
        <v>9</v>
      </c>
      <c r="K51" s="92" t="s">
        <v>13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110">
        <v>0</v>
      </c>
      <c r="S51" s="110">
        <v>0</v>
      </c>
      <c r="T51" s="110">
        <v>1</v>
      </c>
    </row>
    <row r="52" spans="1:20" x14ac:dyDescent="0.35">
      <c r="A52" s="32" t="s">
        <v>8</v>
      </c>
      <c r="B52" s="33">
        <v>9</v>
      </c>
      <c r="C52" s="33">
        <v>10</v>
      </c>
      <c r="D52" s="33">
        <v>12</v>
      </c>
      <c r="E52" s="33">
        <v>13</v>
      </c>
      <c r="F52" s="33">
        <v>14</v>
      </c>
      <c r="G52" s="33">
        <v>13</v>
      </c>
      <c r="H52" s="33">
        <v>14</v>
      </c>
      <c r="I52" s="119">
        <v>13</v>
      </c>
      <c r="J52" s="119">
        <v>12</v>
      </c>
      <c r="L52" s="36"/>
      <c r="M52" s="36"/>
      <c r="N52" s="36"/>
      <c r="O52" s="36"/>
      <c r="P52" s="36"/>
      <c r="Q52" s="36"/>
      <c r="R52" s="18"/>
      <c r="S52" s="18"/>
      <c r="T52" s="18"/>
    </row>
    <row r="53" spans="1:20" x14ac:dyDescent="0.35">
      <c r="A53" s="32" t="s">
        <v>11</v>
      </c>
      <c r="B53" s="33">
        <v>8</v>
      </c>
      <c r="C53" s="33">
        <v>9</v>
      </c>
      <c r="D53" s="33">
        <v>9</v>
      </c>
      <c r="E53" s="33">
        <v>7</v>
      </c>
      <c r="F53" s="33">
        <v>5</v>
      </c>
      <c r="G53" s="33">
        <v>5</v>
      </c>
      <c r="H53" s="33">
        <v>4</v>
      </c>
      <c r="I53" s="119">
        <v>5</v>
      </c>
      <c r="J53" s="119">
        <v>7</v>
      </c>
      <c r="K53" s="92" t="s">
        <v>14</v>
      </c>
      <c r="L53" s="33">
        <v>2</v>
      </c>
      <c r="M53" s="33">
        <v>2</v>
      </c>
      <c r="N53" s="33">
        <v>2</v>
      </c>
      <c r="O53" s="33">
        <v>2</v>
      </c>
      <c r="P53" s="33">
        <v>3</v>
      </c>
      <c r="Q53" s="33">
        <v>2</v>
      </c>
      <c r="R53" s="110">
        <v>1</v>
      </c>
      <c r="S53" s="110">
        <v>1</v>
      </c>
      <c r="T53" s="110">
        <v>1</v>
      </c>
    </row>
    <row r="54" spans="1:20" x14ac:dyDescent="0.35">
      <c r="A54" s="37"/>
      <c r="B54" s="31"/>
      <c r="C54" s="31"/>
      <c r="D54" s="31"/>
      <c r="E54" s="31"/>
      <c r="F54" s="31"/>
      <c r="G54" s="31"/>
      <c r="R54" s="18"/>
      <c r="S54" s="18"/>
      <c r="T54" s="18"/>
    </row>
    <row r="55" spans="1:20" x14ac:dyDescent="0.35">
      <c r="A55" s="38" t="s">
        <v>27</v>
      </c>
      <c r="K55" s="92" t="s">
        <v>9</v>
      </c>
      <c r="L55" s="34"/>
      <c r="M55" s="34"/>
      <c r="N55" s="34"/>
      <c r="O55" s="34"/>
      <c r="P55" s="34"/>
      <c r="Q55" s="34"/>
      <c r="R55" s="18"/>
      <c r="S55" s="18"/>
      <c r="T55" s="18"/>
    </row>
    <row r="56" spans="1:20" x14ac:dyDescent="0.35">
      <c r="A56" s="32" t="s">
        <v>7</v>
      </c>
      <c r="B56" s="95">
        <v>3</v>
      </c>
      <c r="C56" s="95">
        <v>4</v>
      </c>
      <c r="D56" s="95">
        <v>4</v>
      </c>
      <c r="E56" s="95">
        <v>3</v>
      </c>
      <c r="F56" s="95">
        <v>3</v>
      </c>
      <c r="G56" s="95">
        <v>2</v>
      </c>
      <c r="H56" s="33">
        <v>2</v>
      </c>
      <c r="I56" s="33">
        <v>2</v>
      </c>
      <c r="J56" s="33">
        <v>1</v>
      </c>
      <c r="K56" s="32" t="s">
        <v>7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0</v>
      </c>
      <c r="S56" s="33">
        <v>0</v>
      </c>
      <c r="T56" s="110">
        <v>0</v>
      </c>
    </row>
    <row r="57" spans="1:20" x14ac:dyDescent="0.35">
      <c r="A57" s="39" t="s">
        <v>28</v>
      </c>
      <c r="B57" s="95">
        <v>0</v>
      </c>
      <c r="C57" s="95">
        <v>0</v>
      </c>
      <c r="D57" s="95">
        <v>0</v>
      </c>
      <c r="E57" s="95">
        <v>0</v>
      </c>
      <c r="F57" s="95">
        <v>0</v>
      </c>
      <c r="G57" s="95">
        <v>0</v>
      </c>
      <c r="H57" s="33">
        <v>0</v>
      </c>
      <c r="I57" s="33">
        <v>0</v>
      </c>
      <c r="J57" s="33">
        <v>0</v>
      </c>
      <c r="K57" s="32" t="s">
        <v>8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110">
        <v>0</v>
      </c>
    </row>
    <row r="58" spans="1:20" x14ac:dyDescent="0.35">
      <c r="A58" s="32" t="s">
        <v>8</v>
      </c>
      <c r="B58" s="95">
        <v>2</v>
      </c>
      <c r="C58" s="95">
        <v>1</v>
      </c>
      <c r="D58" s="95">
        <v>0</v>
      </c>
      <c r="E58" s="95">
        <v>1</v>
      </c>
      <c r="F58" s="95">
        <v>2</v>
      </c>
      <c r="G58" s="95">
        <v>2</v>
      </c>
      <c r="H58" s="33">
        <v>1</v>
      </c>
      <c r="I58" s="33">
        <v>1</v>
      </c>
      <c r="J58" s="33">
        <v>1</v>
      </c>
      <c r="K58" s="32" t="s">
        <v>11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3">
        <v>0</v>
      </c>
      <c r="T58" s="110">
        <v>0</v>
      </c>
    </row>
    <row r="59" spans="1:20" x14ac:dyDescent="0.35">
      <c r="A59" s="34"/>
      <c r="K59" s="93"/>
      <c r="R59" s="18"/>
      <c r="S59" s="18"/>
      <c r="T59" s="18"/>
    </row>
    <row r="60" spans="1:20" x14ac:dyDescent="0.35">
      <c r="A60" s="35" t="s">
        <v>6</v>
      </c>
      <c r="B60" s="31"/>
      <c r="C60" s="31"/>
      <c r="D60" s="31"/>
      <c r="E60" s="31"/>
      <c r="F60" s="31"/>
      <c r="G60" s="31"/>
      <c r="K60" s="92" t="s">
        <v>10</v>
      </c>
      <c r="L60" s="31"/>
      <c r="M60" s="31"/>
      <c r="N60" s="31"/>
      <c r="O60" s="31"/>
      <c r="P60" s="31"/>
      <c r="Q60" s="31"/>
      <c r="R60" s="18"/>
      <c r="S60" s="18"/>
      <c r="T60" s="18"/>
    </row>
    <row r="61" spans="1:20" x14ac:dyDescent="0.35">
      <c r="A61" s="32" t="s">
        <v>7</v>
      </c>
      <c r="B61" s="33">
        <v>0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2" t="s">
        <v>7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110">
        <v>0</v>
      </c>
      <c r="S61" s="110">
        <v>0</v>
      </c>
      <c r="T61" s="110">
        <v>0</v>
      </c>
    </row>
    <row r="62" spans="1:20" x14ac:dyDescent="0.35">
      <c r="A62" s="32" t="s">
        <v>8</v>
      </c>
      <c r="B62" s="33">
        <v>0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2" t="s">
        <v>8</v>
      </c>
      <c r="L62" s="33">
        <v>1</v>
      </c>
      <c r="M62" s="33">
        <v>1</v>
      </c>
      <c r="N62" s="33">
        <v>1</v>
      </c>
      <c r="O62" s="33">
        <v>1</v>
      </c>
      <c r="P62" s="33">
        <v>0</v>
      </c>
      <c r="Q62" s="33">
        <v>0</v>
      </c>
      <c r="R62" s="111">
        <v>0</v>
      </c>
      <c r="S62" s="119">
        <v>1</v>
      </c>
      <c r="T62" s="111">
        <v>1</v>
      </c>
    </row>
    <row r="63" spans="1:20" x14ac:dyDescent="0.35">
      <c r="A63" s="32" t="s">
        <v>11</v>
      </c>
      <c r="B63" s="33">
        <v>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32" t="s">
        <v>11</v>
      </c>
      <c r="L63" s="33">
        <v>0</v>
      </c>
      <c r="M63" s="33">
        <v>0</v>
      </c>
      <c r="N63" s="33">
        <v>0</v>
      </c>
      <c r="O63" s="33">
        <v>0</v>
      </c>
      <c r="P63" s="33">
        <v>2</v>
      </c>
      <c r="Q63" s="33">
        <v>2</v>
      </c>
      <c r="R63" s="111">
        <v>3</v>
      </c>
      <c r="S63" s="119">
        <v>3</v>
      </c>
      <c r="T63" s="111">
        <v>2</v>
      </c>
    </row>
    <row r="64" spans="1:20" x14ac:dyDescent="0.35">
      <c r="A64" s="37"/>
      <c r="B64" s="31"/>
      <c r="C64" s="31"/>
      <c r="D64" s="31"/>
      <c r="E64" s="34"/>
      <c r="K64" s="32" t="s">
        <v>20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111">
        <v>0</v>
      </c>
      <c r="S64" s="111">
        <v>0</v>
      </c>
      <c r="T64" s="111">
        <v>0</v>
      </c>
    </row>
    <row r="65" spans="1:20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88"/>
      <c r="L65" s="3"/>
      <c r="M65" s="3"/>
      <c r="N65" s="3"/>
      <c r="O65" s="3"/>
      <c r="P65" s="3"/>
      <c r="Q65" s="3"/>
    </row>
    <row r="66" spans="1:20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92" t="s">
        <v>29</v>
      </c>
      <c r="L66" s="33">
        <v>19</v>
      </c>
      <c r="M66" s="33">
        <v>23</v>
      </c>
      <c r="N66" s="33">
        <v>26</v>
      </c>
      <c r="O66" s="33">
        <v>26</v>
      </c>
      <c r="P66" s="33">
        <v>20</v>
      </c>
      <c r="Q66" s="33">
        <v>24</v>
      </c>
      <c r="R66" s="111">
        <v>23</v>
      </c>
      <c r="S66" s="111">
        <v>26</v>
      </c>
      <c r="T66" s="111">
        <v>28</v>
      </c>
    </row>
    <row r="67" spans="1:20" ht="15.65" customHeight="1" x14ac:dyDescent="0.35">
      <c r="A67" s="108" t="s">
        <v>76</v>
      </c>
      <c r="B67" s="3"/>
      <c r="C67" s="3"/>
      <c r="D67" s="3"/>
      <c r="E67" s="34"/>
      <c r="F67" s="3"/>
      <c r="G67" s="3"/>
      <c r="H67" s="88"/>
      <c r="I67" s="3"/>
      <c r="J67" s="3"/>
      <c r="K67" s="3"/>
      <c r="L67" s="3"/>
      <c r="M67" s="21"/>
    </row>
    <row r="68" spans="1:20" ht="15.65" customHeight="1" x14ac:dyDescent="0.35">
      <c r="A68" s="150"/>
      <c r="B68" s="112" t="s">
        <v>217</v>
      </c>
      <c r="C68" s="112" t="s">
        <v>258</v>
      </c>
      <c r="D68" s="151" t="s">
        <v>30</v>
      </c>
      <c r="E68" s="112">
        <v>2017</v>
      </c>
      <c r="F68" s="112">
        <v>2018</v>
      </c>
      <c r="G68" s="151" t="s">
        <v>30</v>
      </c>
      <c r="H68" s="152">
        <v>2018</v>
      </c>
      <c r="I68" s="152">
        <v>2019</v>
      </c>
      <c r="J68" s="151" t="s">
        <v>30</v>
      </c>
      <c r="K68" s="152">
        <v>2020</v>
      </c>
      <c r="L68" s="151" t="s">
        <v>30</v>
      </c>
      <c r="M68" s="152">
        <v>2021</v>
      </c>
      <c r="N68" s="151" t="s">
        <v>30</v>
      </c>
    </row>
    <row r="69" spans="1:20" ht="15.65" customHeight="1" x14ac:dyDescent="0.35">
      <c r="A69" s="88" t="s">
        <v>31</v>
      </c>
      <c r="B69" s="95">
        <v>2</v>
      </c>
      <c r="C69" s="95">
        <v>3</v>
      </c>
      <c r="D69" s="153">
        <f>(C69-B69)/B69</f>
        <v>0.5</v>
      </c>
      <c r="E69" s="95">
        <v>3</v>
      </c>
      <c r="F69" s="95">
        <v>3</v>
      </c>
      <c r="G69" s="154">
        <f>(F69-E69)/E69</f>
        <v>0</v>
      </c>
      <c r="H69" s="95">
        <v>3</v>
      </c>
      <c r="I69" s="95">
        <v>3</v>
      </c>
      <c r="J69" s="154">
        <f>(I69-H69)/H69</f>
        <v>0</v>
      </c>
      <c r="K69" s="95">
        <v>2</v>
      </c>
      <c r="L69" s="153">
        <f>(K69-I69)/I69</f>
        <v>-0.33333333333333331</v>
      </c>
      <c r="M69" s="95">
        <v>2</v>
      </c>
      <c r="N69" s="153">
        <f>(M69-K69)/K69</f>
        <v>0</v>
      </c>
    </row>
    <row r="70" spans="1:20" ht="15.65" customHeight="1" x14ac:dyDescent="0.35">
      <c r="A70" s="88" t="s">
        <v>32</v>
      </c>
      <c r="B70" s="95">
        <v>8</v>
      </c>
      <c r="C70" s="95">
        <v>8</v>
      </c>
      <c r="D70" s="153">
        <f>(C70-B70)/B70</f>
        <v>0</v>
      </c>
      <c r="E70" s="95">
        <v>8</v>
      </c>
      <c r="F70" s="95">
        <v>9</v>
      </c>
      <c r="G70" s="154">
        <f>(F70-E70)/E70</f>
        <v>0.125</v>
      </c>
      <c r="H70" s="95">
        <v>9</v>
      </c>
      <c r="I70" s="95">
        <v>8</v>
      </c>
      <c r="J70" s="154">
        <f>(I70-H70)/H70</f>
        <v>-0.1111111111111111</v>
      </c>
      <c r="K70" s="95">
        <v>7</v>
      </c>
      <c r="L70" s="153">
        <f>(K70-I70)/I70</f>
        <v>-0.125</v>
      </c>
      <c r="M70" s="95">
        <v>8</v>
      </c>
      <c r="N70" s="153">
        <f>(M70-K70)/K70</f>
        <v>0.14285714285714285</v>
      </c>
    </row>
    <row r="71" spans="1:20" ht="15.65" customHeight="1" x14ac:dyDescent="0.35">
      <c r="A71" s="155" t="s">
        <v>151</v>
      </c>
      <c r="B71" s="3"/>
      <c r="C71" s="3"/>
      <c r="D71" s="3"/>
      <c r="E71" s="34"/>
      <c r="F71" s="3"/>
      <c r="G71" s="3"/>
      <c r="H71" s="3"/>
      <c r="I71" s="3"/>
      <c r="J71" s="3"/>
      <c r="K71" s="3"/>
      <c r="L71" s="3"/>
      <c r="M71" s="21"/>
    </row>
    <row r="72" spans="1:20" ht="15.65" customHeight="1" x14ac:dyDescent="0.35">
      <c r="A72" s="155"/>
      <c r="B72" s="3"/>
      <c r="C72" s="3"/>
      <c r="D72" s="3"/>
      <c r="E72" s="34"/>
      <c r="F72" s="3"/>
      <c r="G72" s="3"/>
      <c r="H72" s="3"/>
      <c r="I72" s="3"/>
      <c r="J72" s="3"/>
      <c r="K72" s="3"/>
      <c r="L72" s="3"/>
      <c r="M72" s="21"/>
    </row>
    <row r="73" spans="1:20" ht="15.65" customHeight="1" x14ac:dyDescent="0.35">
      <c r="A73" s="3"/>
      <c r="B73" s="3"/>
      <c r="C73" s="3"/>
      <c r="D73" s="3"/>
      <c r="E73" s="34"/>
      <c r="F73" s="3"/>
      <c r="G73" s="3"/>
      <c r="H73" s="3"/>
      <c r="I73" s="3"/>
      <c r="J73" s="3"/>
      <c r="K73" s="3"/>
      <c r="L73" s="3"/>
      <c r="M73" s="21"/>
    </row>
    <row r="74" spans="1:20" x14ac:dyDescent="0.35">
      <c r="A74" s="198" t="s">
        <v>429</v>
      </c>
      <c r="B74" s="198"/>
      <c r="C74" s="198"/>
      <c r="D74" s="198"/>
      <c r="E74" s="198"/>
      <c r="F74" s="198"/>
      <c r="H74" s="21"/>
      <c r="I74" s="21"/>
      <c r="J74" s="21"/>
      <c r="K74" s="21"/>
      <c r="L74" s="21"/>
    </row>
    <row r="75" spans="1:20" x14ac:dyDescent="0.35">
      <c r="A75" s="198"/>
      <c r="B75" s="198"/>
      <c r="C75" s="198"/>
      <c r="D75" s="198"/>
      <c r="E75" s="198"/>
      <c r="F75" s="198"/>
      <c r="G75" s="21"/>
      <c r="H75" s="21"/>
      <c r="I75" s="21"/>
      <c r="J75" s="21"/>
      <c r="K75" s="21"/>
      <c r="L75" s="21"/>
    </row>
    <row r="76" spans="1:20" x14ac:dyDescent="0.35">
      <c r="A76" s="199"/>
      <c r="B76" s="199"/>
      <c r="C76" s="199"/>
      <c r="D76" s="199"/>
      <c r="E76" s="199"/>
      <c r="F76" s="199"/>
      <c r="G76" s="21"/>
      <c r="H76" s="21"/>
      <c r="I76" s="21"/>
      <c r="J76" s="21"/>
      <c r="K76" s="21"/>
      <c r="L76" s="21"/>
    </row>
    <row r="77" spans="1:20" ht="27" x14ac:dyDescent="0.35">
      <c r="A77" s="41" t="s">
        <v>37</v>
      </c>
      <c r="B77" s="200" t="s">
        <v>80</v>
      </c>
      <c r="C77" s="201"/>
      <c r="D77" s="200" t="s">
        <v>38</v>
      </c>
      <c r="E77" s="201"/>
      <c r="F77" s="42"/>
      <c r="G77" s="21"/>
      <c r="H77" s="21"/>
      <c r="I77" s="21"/>
      <c r="J77" s="21"/>
      <c r="K77" s="21"/>
      <c r="L77" s="21"/>
    </row>
    <row r="78" spans="1:20" x14ac:dyDescent="0.35">
      <c r="A78" s="43"/>
      <c r="B78" s="44"/>
      <c r="C78" s="45"/>
      <c r="D78" s="44"/>
      <c r="E78" s="45"/>
      <c r="F78" s="45" t="s">
        <v>4</v>
      </c>
      <c r="G78" s="21"/>
      <c r="H78" s="21"/>
      <c r="I78" s="21"/>
      <c r="J78" s="21"/>
      <c r="K78" s="21"/>
      <c r="L78" s="21"/>
    </row>
    <row r="79" spans="1:20" x14ac:dyDescent="0.35">
      <c r="A79" s="46"/>
      <c r="B79" s="47" t="s">
        <v>39</v>
      </c>
      <c r="C79" s="48" t="s">
        <v>40</v>
      </c>
      <c r="D79" s="47" t="s">
        <v>39</v>
      </c>
      <c r="E79" s="48" t="s">
        <v>41</v>
      </c>
      <c r="F79" s="48" t="s">
        <v>39</v>
      </c>
      <c r="G79" s="21"/>
      <c r="L79" s="21"/>
    </row>
    <row r="80" spans="1:20" x14ac:dyDescent="0.35">
      <c r="A80" s="49" t="s">
        <v>1</v>
      </c>
      <c r="B80" s="43"/>
      <c r="C80" s="50"/>
      <c r="D80" s="43"/>
      <c r="E80" s="50"/>
      <c r="F80" s="49"/>
      <c r="G80" s="21"/>
      <c r="L80" s="21"/>
    </row>
    <row r="81" spans="1:12" x14ac:dyDescent="0.3">
      <c r="A81" s="51" t="s">
        <v>42</v>
      </c>
      <c r="B81" s="157">
        <v>1310</v>
      </c>
      <c r="C81" s="96">
        <f>B81/F81</f>
        <v>1</v>
      </c>
      <c r="D81" s="157">
        <v>0</v>
      </c>
      <c r="E81" s="96">
        <f>D81/F81</f>
        <v>0</v>
      </c>
      <c r="F81" s="53">
        <f>SUM(B81,D81)</f>
        <v>1310</v>
      </c>
      <c r="G81" s="21"/>
      <c r="L81" s="21"/>
    </row>
    <row r="82" spans="1:12" x14ac:dyDescent="0.3">
      <c r="A82" s="51" t="s">
        <v>159</v>
      </c>
      <c r="B82" s="157">
        <v>498</v>
      </c>
      <c r="C82" s="96">
        <f t="shared" ref="C82:C89" si="15">B82/F82</f>
        <v>0.88770053475935828</v>
      </c>
      <c r="D82" s="157">
        <v>63</v>
      </c>
      <c r="E82" s="96">
        <f t="shared" ref="E82:E89" si="16">D82/F82</f>
        <v>0.11229946524064172</v>
      </c>
      <c r="F82" s="53">
        <f t="shared" ref="F82:F89" si="17">SUM(B82,D82)</f>
        <v>561</v>
      </c>
      <c r="G82" s="21"/>
      <c r="L82" s="21"/>
    </row>
    <row r="83" spans="1:12" x14ac:dyDescent="0.3">
      <c r="A83" s="51" t="s">
        <v>352</v>
      </c>
      <c r="B83" s="157">
        <v>0</v>
      </c>
      <c r="C83" s="96">
        <f t="shared" ref="C83" si="18">B83/F83</f>
        <v>0</v>
      </c>
      <c r="D83" s="157">
        <v>103</v>
      </c>
      <c r="E83" s="96">
        <f t="shared" ref="E83" si="19">D83/F83</f>
        <v>1</v>
      </c>
      <c r="F83" s="53">
        <f t="shared" ref="F83" si="20">SUM(B83,D83)</f>
        <v>103</v>
      </c>
      <c r="G83" s="21"/>
      <c r="L83" s="21"/>
    </row>
    <row r="84" spans="1:12" x14ac:dyDescent="0.3">
      <c r="A84" s="51" t="s">
        <v>43</v>
      </c>
      <c r="B84" s="157">
        <v>756</v>
      </c>
      <c r="C84" s="96">
        <f t="shared" si="15"/>
        <v>0.38532110091743121</v>
      </c>
      <c r="D84" s="157">
        <v>1206</v>
      </c>
      <c r="E84" s="96">
        <f t="shared" si="16"/>
        <v>0.61467889908256879</v>
      </c>
      <c r="F84" s="53">
        <f t="shared" si="17"/>
        <v>1962</v>
      </c>
      <c r="G84" s="21"/>
      <c r="L84" s="21"/>
    </row>
    <row r="85" spans="1:12" x14ac:dyDescent="0.3">
      <c r="A85" s="51" t="s">
        <v>44</v>
      </c>
      <c r="B85" s="157">
        <v>531</v>
      </c>
      <c r="C85" s="96">
        <f t="shared" si="15"/>
        <v>0.64993880048959607</v>
      </c>
      <c r="D85" s="157">
        <v>286</v>
      </c>
      <c r="E85" s="96">
        <f t="shared" si="16"/>
        <v>0.35006119951040393</v>
      </c>
      <c r="F85" s="53">
        <f t="shared" si="17"/>
        <v>817</v>
      </c>
      <c r="G85" s="21"/>
    </row>
    <row r="86" spans="1:12" x14ac:dyDescent="0.3">
      <c r="A86" s="51" t="s">
        <v>45</v>
      </c>
      <c r="B86" s="157">
        <v>831</v>
      </c>
      <c r="C86" s="96">
        <f t="shared" si="15"/>
        <v>0.41037037037037039</v>
      </c>
      <c r="D86" s="157">
        <v>1194</v>
      </c>
      <c r="E86" s="96">
        <f t="shared" si="16"/>
        <v>0.58962962962962961</v>
      </c>
      <c r="F86" s="53">
        <f t="shared" si="17"/>
        <v>2025</v>
      </c>
    </row>
    <row r="87" spans="1:12" x14ac:dyDescent="0.3">
      <c r="A87" s="51" t="s">
        <v>46</v>
      </c>
      <c r="B87" s="157">
        <v>882</v>
      </c>
      <c r="C87" s="96">
        <f t="shared" si="15"/>
        <v>0.40833333333333333</v>
      </c>
      <c r="D87" s="157">
        <v>1278</v>
      </c>
      <c r="E87" s="96">
        <f t="shared" si="16"/>
        <v>0.59166666666666667</v>
      </c>
      <c r="F87" s="53">
        <f t="shared" si="17"/>
        <v>2160</v>
      </c>
    </row>
    <row r="88" spans="1:12" x14ac:dyDescent="0.3">
      <c r="A88" s="54" t="s">
        <v>47</v>
      </c>
      <c r="B88" s="157">
        <v>486</v>
      </c>
      <c r="C88" s="96">
        <f t="shared" si="15"/>
        <v>0.55670103092783507</v>
      </c>
      <c r="D88" s="157">
        <v>387</v>
      </c>
      <c r="E88" s="96">
        <f t="shared" si="16"/>
        <v>0.44329896907216493</v>
      </c>
      <c r="F88" s="53">
        <f t="shared" si="17"/>
        <v>873</v>
      </c>
    </row>
    <row r="89" spans="1:12" x14ac:dyDescent="0.3">
      <c r="A89" s="56" t="s">
        <v>48</v>
      </c>
      <c r="B89" s="158">
        <v>831</v>
      </c>
      <c r="C89" s="96">
        <f t="shared" si="15"/>
        <v>0.58438818565400841</v>
      </c>
      <c r="D89" s="158">
        <v>591</v>
      </c>
      <c r="E89" s="96">
        <f t="shared" si="16"/>
        <v>0.41561181434599154</v>
      </c>
      <c r="F89" s="53">
        <f t="shared" si="17"/>
        <v>1422</v>
      </c>
    </row>
    <row r="90" spans="1:12" x14ac:dyDescent="0.35">
      <c r="A90" s="59" t="s">
        <v>49</v>
      </c>
      <c r="B90" s="60">
        <f>SUM(B81:B89)</f>
        <v>6125</v>
      </c>
      <c r="C90" s="97">
        <f>B90/F90</f>
        <v>0.54526840559067036</v>
      </c>
      <c r="D90" s="60">
        <f>SUM(D81:D89)</f>
        <v>5108</v>
      </c>
      <c r="E90" s="97">
        <f>D90/F90</f>
        <v>0.45473159440932964</v>
      </c>
      <c r="F90" s="62">
        <f>SUM(F81:F89)</f>
        <v>11233</v>
      </c>
    </row>
    <row r="91" spans="1:12" x14ac:dyDescent="0.35">
      <c r="A91" s="63"/>
      <c r="B91" s="64"/>
      <c r="C91" s="65"/>
      <c r="D91" s="66"/>
      <c r="E91" s="65"/>
      <c r="F91" s="67"/>
    </row>
    <row r="92" spans="1:12" x14ac:dyDescent="0.35">
      <c r="A92" s="49" t="s">
        <v>50</v>
      </c>
      <c r="B92" s="64"/>
      <c r="C92" s="65"/>
      <c r="D92" s="66"/>
      <c r="E92" s="65"/>
      <c r="F92" s="67"/>
    </row>
    <row r="93" spans="1:12" x14ac:dyDescent="0.3">
      <c r="A93" s="51" t="s">
        <v>42</v>
      </c>
      <c r="B93" s="157">
        <v>261</v>
      </c>
      <c r="C93" s="96">
        <f t="shared" ref="C93:C100" si="21">B93/F93</f>
        <v>0.7767857142857143</v>
      </c>
      <c r="D93" s="157">
        <v>75</v>
      </c>
      <c r="E93" s="96">
        <f>D93/F93</f>
        <v>0.22321428571428573</v>
      </c>
      <c r="F93" s="53">
        <f t="shared" ref="F93:F100" si="22">SUM(B93,D93)</f>
        <v>336</v>
      </c>
    </row>
    <row r="94" spans="1:12" x14ac:dyDescent="0.3">
      <c r="A94" s="51" t="s">
        <v>159</v>
      </c>
      <c r="B94" s="157">
        <v>30</v>
      </c>
      <c r="C94" s="96">
        <f t="shared" si="21"/>
        <v>1</v>
      </c>
      <c r="D94" s="157">
        <v>0</v>
      </c>
      <c r="E94" s="96">
        <f t="shared" ref="E94:E100" si="23">D94/F94</f>
        <v>0</v>
      </c>
      <c r="F94" s="53">
        <f t="shared" si="22"/>
        <v>30</v>
      </c>
    </row>
    <row r="95" spans="1:12" x14ac:dyDescent="0.3">
      <c r="A95" s="51" t="s">
        <v>43</v>
      </c>
      <c r="B95" s="157">
        <v>270</v>
      </c>
      <c r="C95" s="96">
        <f t="shared" si="21"/>
        <v>1</v>
      </c>
      <c r="D95" s="157">
        <v>0</v>
      </c>
      <c r="E95" s="96">
        <f t="shared" si="23"/>
        <v>0</v>
      </c>
      <c r="F95" s="53">
        <f t="shared" si="22"/>
        <v>270</v>
      </c>
    </row>
    <row r="96" spans="1:12" x14ac:dyDescent="0.3">
      <c r="A96" s="51" t="s">
        <v>44</v>
      </c>
      <c r="B96" s="157">
        <v>117</v>
      </c>
      <c r="C96" s="96">
        <f t="shared" si="21"/>
        <v>0.97499999999999998</v>
      </c>
      <c r="D96" s="157">
        <v>3</v>
      </c>
      <c r="E96" s="96">
        <f t="shared" si="23"/>
        <v>2.5000000000000001E-2</v>
      </c>
      <c r="F96" s="53">
        <f t="shared" si="22"/>
        <v>120</v>
      </c>
    </row>
    <row r="97" spans="1:12" x14ac:dyDescent="0.3">
      <c r="A97" s="51" t="s">
        <v>45</v>
      </c>
      <c r="B97" s="157">
        <v>420</v>
      </c>
      <c r="C97" s="96">
        <f t="shared" si="21"/>
        <v>0.65420560747663548</v>
      </c>
      <c r="D97" s="157">
        <v>222</v>
      </c>
      <c r="E97" s="96">
        <f t="shared" si="23"/>
        <v>0.34579439252336447</v>
      </c>
      <c r="F97" s="53">
        <f t="shared" si="22"/>
        <v>642</v>
      </c>
    </row>
    <row r="98" spans="1:12" x14ac:dyDescent="0.3">
      <c r="A98" s="51" t="s">
        <v>46</v>
      </c>
      <c r="B98" s="157">
        <v>576</v>
      </c>
      <c r="C98" s="96">
        <f t="shared" si="21"/>
        <v>0.76800000000000002</v>
      </c>
      <c r="D98" s="157">
        <v>174</v>
      </c>
      <c r="E98" s="96">
        <f t="shared" si="23"/>
        <v>0.23200000000000001</v>
      </c>
      <c r="F98" s="53">
        <f t="shared" si="22"/>
        <v>750</v>
      </c>
    </row>
    <row r="99" spans="1:12" x14ac:dyDescent="0.3">
      <c r="A99" s="54" t="s">
        <v>47</v>
      </c>
      <c r="B99" s="157">
        <v>84</v>
      </c>
      <c r="C99" s="96">
        <f t="shared" si="21"/>
        <v>1</v>
      </c>
      <c r="D99" s="157">
        <v>0</v>
      </c>
      <c r="E99" s="96">
        <f t="shared" si="23"/>
        <v>0</v>
      </c>
      <c r="F99" s="53">
        <f t="shared" si="22"/>
        <v>84</v>
      </c>
    </row>
    <row r="100" spans="1:12" x14ac:dyDescent="0.3">
      <c r="A100" s="56" t="s">
        <v>48</v>
      </c>
      <c r="B100" s="158">
        <v>699</v>
      </c>
      <c r="C100" s="96">
        <f t="shared" si="21"/>
        <v>0.89272030651340994</v>
      </c>
      <c r="D100" s="158">
        <v>84</v>
      </c>
      <c r="E100" s="96">
        <f t="shared" si="23"/>
        <v>0.10727969348659004</v>
      </c>
      <c r="F100" s="53">
        <f t="shared" si="22"/>
        <v>783</v>
      </c>
    </row>
    <row r="101" spans="1:12" x14ac:dyDescent="0.35">
      <c r="A101" s="99" t="s">
        <v>62</v>
      </c>
      <c r="B101" s="60">
        <f>SUM(B93:B100)</f>
        <v>2457</v>
      </c>
      <c r="C101" s="97">
        <f>B101/F101</f>
        <v>0.81492537313432833</v>
      </c>
      <c r="D101" s="60">
        <f>SUM(D93:D100)</f>
        <v>558</v>
      </c>
      <c r="E101" s="97">
        <f>D101/F101</f>
        <v>0.18507462686567164</v>
      </c>
      <c r="F101" s="62">
        <f>SUM(F93:F100)</f>
        <v>3015</v>
      </c>
    </row>
    <row r="102" spans="1:12" x14ac:dyDescent="0.35">
      <c r="A102" s="67"/>
      <c r="B102" s="69"/>
      <c r="C102" s="70"/>
      <c r="D102" s="69"/>
      <c r="E102" s="70"/>
      <c r="F102" s="71"/>
    </row>
    <row r="103" spans="1:12" x14ac:dyDescent="0.35">
      <c r="A103" s="49" t="s">
        <v>4</v>
      </c>
      <c r="B103" s="64"/>
      <c r="C103" s="65"/>
      <c r="D103" s="66"/>
      <c r="E103" s="65"/>
      <c r="F103" s="67"/>
    </row>
    <row r="104" spans="1:12" x14ac:dyDescent="0.35">
      <c r="A104" s="51" t="s">
        <v>42</v>
      </c>
      <c r="B104" s="52">
        <f>SUM(B81,B93)</f>
        <v>1571</v>
      </c>
      <c r="C104" s="96">
        <f>B104/F104</f>
        <v>0.95443499392466591</v>
      </c>
      <c r="D104" s="52">
        <f>SUM(D81,D93)</f>
        <v>75</v>
      </c>
      <c r="E104" s="96">
        <f>D104/F104</f>
        <v>4.5565006075334147E-2</v>
      </c>
      <c r="F104" s="53">
        <f t="shared" ref="F104:F112" si="24">SUM(B104,D104)</f>
        <v>1646</v>
      </c>
    </row>
    <row r="105" spans="1:12" x14ac:dyDescent="0.35">
      <c r="A105" s="51" t="s">
        <v>159</v>
      </c>
      <c r="B105" s="52">
        <f>SUM(B82,B94)</f>
        <v>528</v>
      </c>
      <c r="C105" s="96">
        <f t="shared" ref="C105:C112" si="25">B105/F105</f>
        <v>0.89340101522842641</v>
      </c>
      <c r="D105" s="52">
        <f>SUM(D82,D94)</f>
        <v>63</v>
      </c>
      <c r="E105" s="96">
        <f t="shared" ref="E105:E112" si="26">D105/F105</f>
        <v>0.1065989847715736</v>
      </c>
      <c r="F105" s="53">
        <f t="shared" si="24"/>
        <v>591</v>
      </c>
    </row>
    <row r="106" spans="1:12" x14ac:dyDescent="0.35">
      <c r="A106" s="51" t="s">
        <v>352</v>
      </c>
      <c r="B106" s="52">
        <v>0</v>
      </c>
      <c r="C106" s="96">
        <f t="shared" si="25"/>
        <v>0</v>
      </c>
      <c r="D106" s="52">
        <f>SUM(D83,D95)</f>
        <v>103</v>
      </c>
      <c r="E106" s="96">
        <f t="shared" si="26"/>
        <v>1</v>
      </c>
      <c r="F106" s="53">
        <f t="shared" si="24"/>
        <v>103</v>
      </c>
      <c r="G106" s="21"/>
      <c r="L106" s="21"/>
    </row>
    <row r="107" spans="1:12" x14ac:dyDescent="0.35">
      <c r="A107" s="51" t="s">
        <v>43</v>
      </c>
      <c r="B107" s="52">
        <f t="shared" ref="B107:B112" si="27">SUM(B84,B95)</f>
        <v>1026</v>
      </c>
      <c r="C107" s="96">
        <f t="shared" si="25"/>
        <v>0.45967741935483869</v>
      </c>
      <c r="D107" s="52">
        <f t="shared" ref="D107:D112" si="28">SUM(D84,D95)</f>
        <v>1206</v>
      </c>
      <c r="E107" s="96">
        <f t="shared" si="26"/>
        <v>0.54032258064516125</v>
      </c>
      <c r="F107" s="53">
        <f t="shared" si="24"/>
        <v>2232</v>
      </c>
    </row>
    <row r="108" spans="1:12" x14ac:dyDescent="0.35">
      <c r="A108" s="51" t="s">
        <v>44</v>
      </c>
      <c r="B108" s="52">
        <f t="shared" si="27"/>
        <v>648</v>
      </c>
      <c r="C108" s="96">
        <f t="shared" si="25"/>
        <v>0.69156883671291358</v>
      </c>
      <c r="D108" s="52">
        <f t="shared" si="28"/>
        <v>289</v>
      </c>
      <c r="E108" s="96">
        <f t="shared" si="26"/>
        <v>0.30843116328708642</v>
      </c>
      <c r="F108" s="53">
        <f t="shared" si="24"/>
        <v>937</v>
      </c>
    </row>
    <row r="109" spans="1:12" x14ac:dyDescent="0.35">
      <c r="A109" s="51" t="s">
        <v>45</v>
      </c>
      <c r="B109" s="52">
        <f t="shared" si="27"/>
        <v>1251</v>
      </c>
      <c r="C109" s="96">
        <f t="shared" si="25"/>
        <v>0.46906636670416196</v>
      </c>
      <c r="D109" s="52">
        <f t="shared" si="28"/>
        <v>1416</v>
      </c>
      <c r="E109" s="96">
        <f t="shared" si="26"/>
        <v>0.53093363329583798</v>
      </c>
      <c r="F109" s="53">
        <f t="shared" si="24"/>
        <v>2667</v>
      </c>
    </row>
    <row r="110" spans="1:12" x14ac:dyDescent="0.35">
      <c r="A110" s="51" t="s">
        <v>46</v>
      </c>
      <c r="B110" s="52">
        <f t="shared" si="27"/>
        <v>1458</v>
      </c>
      <c r="C110" s="96">
        <f t="shared" si="25"/>
        <v>0.50103092783505154</v>
      </c>
      <c r="D110" s="52">
        <f t="shared" si="28"/>
        <v>1452</v>
      </c>
      <c r="E110" s="96">
        <f t="shared" si="26"/>
        <v>0.49896907216494846</v>
      </c>
      <c r="F110" s="53">
        <f t="shared" si="24"/>
        <v>2910</v>
      </c>
    </row>
    <row r="111" spans="1:12" x14ac:dyDescent="0.35">
      <c r="A111" s="54" t="s">
        <v>47</v>
      </c>
      <c r="B111" s="52">
        <f t="shared" si="27"/>
        <v>570</v>
      </c>
      <c r="C111" s="96">
        <f t="shared" si="25"/>
        <v>0.59561128526645768</v>
      </c>
      <c r="D111" s="52">
        <f t="shared" si="28"/>
        <v>387</v>
      </c>
      <c r="E111" s="96">
        <f t="shared" si="26"/>
        <v>0.40438871473354232</v>
      </c>
      <c r="F111" s="53">
        <f t="shared" si="24"/>
        <v>957</v>
      </c>
    </row>
    <row r="112" spans="1:12" x14ac:dyDescent="0.35">
      <c r="A112" s="56" t="s">
        <v>48</v>
      </c>
      <c r="B112" s="52">
        <f t="shared" si="27"/>
        <v>1530</v>
      </c>
      <c r="C112" s="96">
        <f t="shared" si="25"/>
        <v>0.69387755102040816</v>
      </c>
      <c r="D112" s="52">
        <f t="shared" si="28"/>
        <v>675</v>
      </c>
      <c r="E112" s="96">
        <f t="shared" si="26"/>
        <v>0.30612244897959184</v>
      </c>
      <c r="F112" s="53">
        <f t="shared" si="24"/>
        <v>2205</v>
      </c>
    </row>
    <row r="113" spans="1:6" x14ac:dyDescent="0.35">
      <c r="A113" s="99" t="s">
        <v>51</v>
      </c>
      <c r="B113" s="60">
        <f>SUM(B104:B112)</f>
        <v>8582</v>
      </c>
      <c r="C113" s="97">
        <f>B113/F113</f>
        <v>0.60233015160022463</v>
      </c>
      <c r="D113" s="60">
        <f>F113-B113</f>
        <v>5666</v>
      </c>
      <c r="E113" s="97">
        <f>D113/F113</f>
        <v>0.39766984839977543</v>
      </c>
      <c r="F113" s="62">
        <f>SUM(F104:F112)</f>
        <v>14248</v>
      </c>
    </row>
    <row r="114" spans="1:6" x14ac:dyDescent="0.35">
      <c r="A114" s="72"/>
      <c r="B114" s="72"/>
      <c r="C114" s="72"/>
      <c r="D114" s="72"/>
      <c r="E114" s="72"/>
      <c r="F114" s="72"/>
    </row>
    <row r="115" spans="1:6" x14ac:dyDescent="0.35">
      <c r="A115" s="72" t="s">
        <v>92</v>
      </c>
      <c r="B115" s="72"/>
      <c r="C115" s="72"/>
      <c r="D115" s="72"/>
      <c r="E115" s="72"/>
      <c r="F115" s="72"/>
    </row>
    <row r="116" spans="1:6" x14ac:dyDescent="0.35">
      <c r="B116" s="72"/>
      <c r="C116" s="72"/>
      <c r="D116" s="72"/>
      <c r="E116" s="72"/>
      <c r="F116" s="72"/>
    </row>
  </sheetData>
  <mergeCells count="6">
    <mergeCell ref="A74:F75"/>
    <mergeCell ref="A76:F76"/>
    <mergeCell ref="D77:E77"/>
    <mergeCell ref="B77:C77"/>
    <mergeCell ref="A1:L1"/>
    <mergeCell ref="A2:L2"/>
  </mergeCells>
  <printOptions horizontalCentered="1"/>
  <pageMargins left="0.25" right="0.25" top="1" bottom="1" header="0.5" footer="0.5"/>
  <pageSetup scale="40" orientation="landscape" r:id="rId1"/>
  <headerFooter alignWithMargins="0"/>
  <rowBreaks count="1" manualBreakCount="1"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3"/>
  <sheetViews>
    <sheetView topLeftCell="E58" zoomScale="60" zoomScaleNormal="60" zoomScaleSheetLayoutView="100" workbookViewId="0">
      <selection activeCell="AB32" sqref="AB32"/>
    </sheetView>
  </sheetViews>
  <sheetFormatPr defaultColWidth="8.75" defaultRowHeight="15.5" x14ac:dyDescent="0.35"/>
  <cols>
    <col min="1" max="1" width="24.08203125" style="14" customWidth="1"/>
    <col min="2" max="8" width="10.75" style="14" customWidth="1"/>
    <col min="9" max="9" width="18.08203125" style="14" bestFit="1" customWidth="1"/>
    <col min="10" max="10" width="14.83203125" style="14" customWidth="1"/>
    <col min="11" max="13" width="10.75" style="14" customWidth="1"/>
    <col min="14" max="16" width="10.58203125" style="14" customWidth="1"/>
    <col min="17" max="16384" width="8.75" style="14"/>
  </cols>
  <sheetData>
    <row r="1" spans="1:22" ht="24.75" customHeight="1" x14ac:dyDescent="0.35">
      <c r="A1" s="202" t="s">
        <v>24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22" ht="23" x14ac:dyDescent="0.35">
      <c r="A2" s="202" t="s">
        <v>19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</row>
    <row r="3" spans="1:22" ht="17.5" x14ac:dyDescent="0.35">
      <c r="A3" s="27"/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22" ht="17.5" x14ac:dyDescent="0.35">
      <c r="A4" s="16" t="s">
        <v>0</v>
      </c>
      <c r="B4" s="13" t="s">
        <v>65</v>
      </c>
      <c r="E4" s="13"/>
      <c r="F4" s="13"/>
      <c r="G4" s="13"/>
      <c r="H4" s="15"/>
      <c r="I4" s="15"/>
      <c r="J4" s="15"/>
      <c r="K4" s="15"/>
      <c r="L4" s="15"/>
    </row>
    <row r="5" spans="1:22" ht="17.5" x14ac:dyDescent="0.35">
      <c r="A5" s="16"/>
      <c r="B5" s="16"/>
      <c r="C5" s="13"/>
      <c r="D5" s="13"/>
      <c r="E5" s="13"/>
      <c r="F5" s="13"/>
      <c r="G5" s="13"/>
      <c r="H5" s="15"/>
      <c r="I5" s="15"/>
      <c r="J5" s="15"/>
      <c r="K5" s="15"/>
      <c r="L5" s="15"/>
    </row>
    <row r="6" spans="1:22" ht="16" thickBot="1" x14ac:dyDescent="0.4">
      <c r="A6" s="3"/>
      <c r="B6" s="1" t="s">
        <v>22</v>
      </c>
      <c r="C6" s="1" t="s">
        <v>23</v>
      </c>
      <c r="D6" s="1" t="s">
        <v>153</v>
      </c>
      <c r="E6" s="1" t="s">
        <v>186</v>
      </c>
      <c r="F6" s="1" t="s">
        <v>217</v>
      </c>
      <c r="G6" s="1" t="s">
        <v>258</v>
      </c>
      <c r="H6" s="1" t="s">
        <v>312</v>
      </c>
      <c r="I6" s="1" t="s">
        <v>357</v>
      </c>
      <c r="J6" s="1" t="s">
        <v>399</v>
      </c>
      <c r="K6" s="1" t="s">
        <v>428</v>
      </c>
      <c r="L6" s="3"/>
      <c r="M6" s="1" t="s">
        <v>22</v>
      </c>
      <c r="N6" s="1" t="s">
        <v>23</v>
      </c>
      <c r="O6" s="1" t="s">
        <v>153</v>
      </c>
      <c r="P6" s="1" t="s">
        <v>186</v>
      </c>
      <c r="Q6" s="1" t="s">
        <v>217</v>
      </c>
      <c r="R6" s="1" t="s">
        <v>258</v>
      </c>
      <c r="S6" s="1" t="s">
        <v>312</v>
      </c>
      <c r="T6" s="1" t="s">
        <v>357</v>
      </c>
      <c r="U6" s="1" t="s">
        <v>399</v>
      </c>
      <c r="V6" s="1" t="s">
        <v>428</v>
      </c>
    </row>
    <row r="7" spans="1:22" ht="16" thickTop="1" x14ac:dyDescent="0.35">
      <c r="A7" s="19" t="s">
        <v>89</v>
      </c>
      <c r="B7" s="3"/>
      <c r="C7" s="3"/>
      <c r="D7" s="3"/>
      <c r="E7" s="3"/>
      <c r="F7" s="3"/>
      <c r="G7" s="3"/>
      <c r="H7" s="3"/>
      <c r="I7" s="18"/>
      <c r="J7" s="18"/>
      <c r="K7" s="18"/>
      <c r="L7" s="137" t="s">
        <v>90</v>
      </c>
      <c r="M7" s="3"/>
      <c r="N7" s="3"/>
      <c r="O7" s="3"/>
      <c r="P7" s="3"/>
      <c r="Q7" s="3"/>
      <c r="R7" s="3"/>
      <c r="S7" s="18"/>
      <c r="T7" s="18"/>
      <c r="U7" s="18"/>
    </row>
    <row r="8" spans="1:22" x14ac:dyDescent="0.35">
      <c r="A8" s="3" t="s">
        <v>1</v>
      </c>
      <c r="B8" s="10"/>
      <c r="C8" s="10"/>
      <c r="D8" s="10">
        <v>89</v>
      </c>
      <c r="E8" s="10">
        <v>149</v>
      </c>
      <c r="F8" s="10">
        <v>293</v>
      </c>
      <c r="G8" s="10">
        <v>330</v>
      </c>
      <c r="H8" s="10">
        <v>297</v>
      </c>
      <c r="I8" s="110">
        <v>360</v>
      </c>
      <c r="J8" s="110">
        <v>473</v>
      </c>
      <c r="K8" s="110">
        <v>461</v>
      </c>
      <c r="L8" s="88" t="s">
        <v>1</v>
      </c>
      <c r="M8" s="10"/>
      <c r="N8" s="10"/>
      <c r="O8" s="10">
        <v>60</v>
      </c>
      <c r="P8" s="10">
        <v>107</v>
      </c>
      <c r="Q8" s="10">
        <v>214</v>
      </c>
      <c r="R8" s="10">
        <v>251</v>
      </c>
      <c r="S8" s="10">
        <v>206</v>
      </c>
      <c r="T8" s="110">
        <v>246</v>
      </c>
      <c r="U8" s="110">
        <v>312</v>
      </c>
      <c r="V8" s="111">
        <v>286</v>
      </c>
    </row>
    <row r="9" spans="1:22" x14ac:dyDescent="0.35">
      <c r="A9" s="3" t="s">
        <v>2</v>
      </c>
      <c r="B9" s="10"/>
      <c r="C9" s="10"/>
      <c r="D9" s="10">
        <v>41</v>
      </c>
      <c r="E9" s="10">
        <v>41</v>
      </c>
      <c r="F9" s="10">
        <v>67</v>
      </c>
      <c r="G9" s="10">
        <v>47</v>
      </c>
      <c r="H9" s="10">
        <v>54</v>
      </c>
      <c r="I9" s="110">
        <v>47</v>
      </c>
      <c r="J9" s="110">
        <v>73</v>
      </c>
      <c r="K9" s="110">
        <v>74</v>
      </c>
      <c r="L9" s="88" t="s">
        <v>2</v>
      </c>
      <c r="M9" s="10"/>
      <c r="N9" s="10"/>
      <c r="O9" s="10">
        <v>35</v>
      </c>
      <c r="P9" s="10">
        <v>37</v>
      </c>
      <c r="Q9" s="10">
        <v>58</v>
      </c>
      <c r="R9" s="10">
        <v>39</v>
      </c>
      <c r="S9" s="10">
        <v>48</v>
      </c>
      <c r="T9" s="110">
        <v>38</v>
      </c>
      <c r="U9" s="110">
        <v>67</v>
      </c>
      <c r="V9" s="111">
        <v>60</v>
      </c>
    </row>
    <row r="10" spans="1:22" x14ac:dyDescent="0.35">
      <c r="A10" s="3" t="s">
        <v>5</v>
      </c>
      <c r="B10" s="10"/>
      <c r="C10" s="10"/>
      <c r="D10" s="10">
        <v>0</v>
      </c>
      <c r="E10" s="10">
        <v>0</v>
      </c>
      <c r="F10" s="10">
        <v>0</v>
      </c>
      <c r="G10" s="10">
        <v>0</v>
      </c>
      <c r="H10" s="10">
        <v>4</v>
      </c>
      <c r="I10" s="110">
        <v>2</v>
      </c>
      <c r="J10" s="110">
        <v>1</v>
      </c>
      <c r="K10" s="110">
        <v>2</v>
      </c>
      <c r="L10" s="88" t="s">
        <v>5</v>
      </c>
      <c r="M10" s="10"/>
      <c r="N10" s="10"/>
      <c r="O10" s="10">
        <v>0</v>
      </c>
      <c r="P10" s="10">
        <v>0</v>
      </c>
      <c r="Q10" s="10">
        <v>0</v>
      </c>
      <c r="R10" s="10">
        <v>0</v>
      </c>
      <c r="S10" s="10">
        <v>4</v>
      </c>
      <c r="T10" s="110">
        <v>1</v>
      </c>
      <c r="U10" s="110">
        <v>1</v>
      </c>
      <c r="V10" s="111">
        <v>1</v>
      </c>
    </row>
    <row r="11" spans="1:22" x14ac:dyDescent="0.35">
      <c r="A11" s="3" t="s">
        <v>3</v>
      </c>
      <c r="B11" s="10"/>
      <c r="C11" s="10"/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10">
        <v>0</v>
      </c>
      <c r="J11" s="110">
        <v>0</v>
      </c>
      <c r="K11" s="110">
        <v>0</v>
      </c>
      <c r="L11" s="88" t="s">
        <v>3</v>
      </c>
      <c r="M11" s="10"/>
      <c r="N11" s="10"/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10">
        <v>0</v>
      </c>
      <c r="U11" s="110">
        <v>0</v>
      </c>
      <c r="V11" s="111">
        <v>0</v>
      </c>
    </row>
    <row r="12" spans="1:22" x14ac:dyDescent="0.35">
      <c r="A12" s="7" t="s">
        <v>4</v>
      </c>
      <c r="B12" s="8">
        <f t="shared" ref="B12:K12" si="0">SUM(B8:B11)</f>
        <v>0</v>
      </c>
      <c r="C12" s="8">
        <f t="shared" si="0"/>
        <v>0</v>
      </c>
      <c r="D12" s="8">
        <f t="shared" si="0"/>
        <v>130</v>
      </c>
      <c r="E12" s="8">
        <f t="shared" si="0"/>
        <v>190</v>
      </c>
      <c r="F12" s="8">
        <f t="shared" si="0"/>
        <v>360</v>
      </c>
      <c r="G12" s="8">
        <f t="shared" si="0"/>
        <v>377</v>
      </c>
      <c r="H12" s="8">
        <f t="shared" si="0"/>
        <v>355</v>
      </c>
      <c r="I12" s="8">
        <f t="shared" si="0"/>
        <v>409</v>
      </c>
      <c r="J12" s="8">
        <f t="shared" si="0"/>
        <v>547</v>
      </c>
      <c r="K12" s="8">
        <f t="shared" si="0"/>
        <v>537</v>
      </c>
      <c r="L12" s="91" t="s">
        <v>4</v>
      </c>
      <c r="M12" s="8">
        <f t="shared" ref="M12:U12" si="1">SUM(M8:M11)</f>
        <v>0</v>
      </c>
      <c r="N12" s="8">
        <f t="shared" si="1"/>
        <v>0</v>
      </c>
      <c r="O12" s="8">
        <f t="shared" si="1"/>
        <v>95</v>
      </c>
      <c r="P12" s="8">
        <f t="shared" si="1"/>
        <v>144</v>
      </c>
      <c r="Q12" s="8">
        <f t="shared" si="1"/>
        <v>272</v>
      </c>
      <c r="R12" s="8">
        <f t="shared" si="1"/>
        <v>290</v>
      </c>
      <c r="S12" s="8">
        <f t="shared" si="1"/>
        <v>258</v>
      </c>
      <c r="T12" s="8">
        <f t="shared" si="1"/>
        <v>285</v>
      </c>
      <c r="U12" s="8">
        <f t="shared" si="1"/>
        <v>380</v>
      </c>
      <c r="V12" s="8">
        <f t="shared" ref="V12" si="2">SUM(V8:V11)</f>
        <v>347</v>
      </c>
    </row>
    <row r="13" spans="1:22" x14ac:dyDescent="0.35">
      <c r="A13" s="3"/>
      <c r="B13" s="3"/>
      <c r="C13" s="7"/>
      <c r="D13" s="29"/>
      <c r="E13" s="3"/>
      <c r="F13" s="3"/>
      <c r="G13" s="3"/>
      <c r="H13" s="3"/>
      <c r="I13" s="3"/>
      <c r="J13" s="3"/>
      <c r="K13" s="3"/>
      <c r="L13" s="139"/>
      <c r="M13" s="29"/>
      <c r="N13" s="140"/>
      <c r="O13" s="29"/>
      <c r="P13" s="3"/>
      <c r="Q13" s="3"/>
      <c r="R13" s="3"/>
      <c r="S13" s="18"/>
      <c r="T13" s="18"/>
      <c r="U13" s="18"/>
    </row>
    <row r="14" spans="1:22" ht="18" customHeight="1" thickBot="1" x14ac:dyDescent="0.4">
      <c r="A14" s="7"/>
      <c r="B14" s="1" t="s">
        <v>22</v>
      </c>
      <c r="C14" s="1" t="s">
        <v>23</v>
      </c>
      <c r="D14" s="1" t="s">
        <v>153</v>
      </c>
      <c r="E14" s="1" t="s">
        <v>186</v>
      </c>
      <c r="F14" s="1" t="s">
        <v>217</v>
      </c>
      <c r="G14" s="1" t="s">
        <v>258</v>
      </c>
      <c r="H14" s="1" t="s">
        <v>312</v>
      </c>
      <c r="I14" s="1" t="s">
        <v>357</v>
      </c>
      <c r="J14" s="1" t="s">
        <v>399</v>
      </c>
      <c r="K14" s="1" t="s">
        <v>428</v>
      </c>
      <c r="L14" s="141"/>
      <c r="M14" s="1" t="s">
        <v>22</v>
      </c>
      <c r="N14" s="1" t="s">
        <v>23</v>
      </c>
      <c r="O14" s="1" t="s">
        <v>153</v>
      </c>
      <c r="P14" s="1" t="s">
        <v>186</v>
      </c>
      <c r="Q14" s="1" t="s">
        <v>217</v>
      </c>
      <c r="R14" s="1" t="s">
        <v>258</v>
      </c>
      <c r="S14" s="1" t="s">
        <v>312</v>
      </c>
      <c r="T14" s="1" t="s">
        <v>357</v>
      </c>
      <c r="U14" s="1" t="s">
        <v>399</v>
      </c>
      <c r="V14" s="1" t="s">
        <v>428</v>
      </c>
    </row>
    <row r="15" spans="1:22" ht="16.5" customHeight="1" thickTop="1" x14ac:dyDescent="0.35">
      <c r="A15" s="19" t="s">
        <v>12</v>
      </c>
      <c r="B15" s="3"/>
      <c r="C15" s="3"/>
      <c r="D15" s="3"/>
      <c r="E15" s="3"/>
      <c r="F15" s="3"/>
      <c r="G15" s="3"/>
      <c r="H15" s="3"/>
      <c r="I15" s="18"/>
      <c r="J15" s="18"/>
      <c r="K15" s="18"/>
      <c r="L15" s="142" t="s">
        <v>152</v>
      </c>
      <c r="M15" s="18"/>
      <c r="N15" s="18"/>
      <c r="O15" s="3"/>
      <c r="P15" s="3"/>
      <c r="Q15" s="3"/>
      <c r="R15" s="3"/>
      <c r="S15" s="18"/>
      <c r="T15" s="18"/>
      <c r="U15" s="18"/>
    </row>
    <row r="16" spans="1:22" ht="15" customHeight="1" x14ac:dyDescent="0.35">
      <c r="A16" s="3" t="s">
        <v>1</v>
      </c>
      <c r="B16" s="10"/>
      <c r="C16" s="10"/>
      <c r="D16" s="10">
        <v>102</v>
      </c>
      <c r="E16" s="10">
        <v>158</v>
      </c>
      <c r="F16" s="10">
        <v>282</v>
      </c>
      <c r="G16" s="10">
        <v>304</v>
      </c>
      <c r="H16" s="10">
        <v>309</v>
      </c>
      <c r="I16" s="95">
        <v>339</v>
      </c>
      <c r="J16" s="95">
        <v>361</v>
      </c>
      <c r="K16" s="95">
        <v>321</v>
      </c>
      <c r="L16" s="88" t="s">
        <v>1</v>
      </c>
      <c r="M16" s="10"/>
      <c r="N16" s="10"/>
      <c r="O16" s="10">
        <v>1</v>
      </c>
      <c r="P16" s="10">
        <v>3</v>
      </c>
      <c r="Q16" s="10">
        <v>3</v>
      </c>
      <c r="R16" s="10">
        <v>12</v>
      </c>
      <c r="S16" s="10">
        <v>11</v>
      </c>
      <c r="T16" s="110">
        <v>13</v>
      </c>
      <c r="U16" s="110">
        <v>12</v>
      </c>
      <c r="V16" s="110">
        <v>13</v>
      </c>
    </row>
    <row r="17" spans="1:28" ht="15" customHeight="1" x14ac:dyDescent="0.35">
      <c r="A17" s="3" t="s">
        <v>2</v>
      </c>
      <c r="B17" s="10"/>
      <c r="C17" s="10"/>
      <c r="D17" s="10">
        <v>31</v>
      </c>
      <c r="E17" s="10">
        <v>56</v>
      </c>
      <c r="F17" s="10">
        <v>87</v>
      </c>
      <c r="G17" s="10">
        <v>86</v>
      </c>
      <c r="H17" s="10">
        <v>75</v>
      </c>
      <c r="I17" s="95">
        <v>63</v>
      </c>
      <c r="J17" s="95">
        <v>78</v>
      </c>
      <c r="K17" s="95">
        <v>104</v>
      </c>
      <c r="L17" s="88" t="s">
        <v>2</v>
      </c>
      <c r="M17" s="10"/>
      <c r="N17" s="10"/>
      <c r="O17" s="10">
        <v>1</v>
      </c>
      <c r="P17" s="10">
        <v>2</v>
      </c>
      <c r="Q17" s="10">
        <v>2</v>
      </c>
      <c r="R17" s="10">
        <v>3</v>
      </c>
      <c r="S17" s="10">
        <v>2</v>
      </c>
      <c r="T17" s="110">
        <v>4</v>
      </c>
      <c r="U17" s="110">
        <v>5</v>
      </c>
      <c r="V17" s="110">
        <v>5</v>
      </c>
    </row>
    <row r="18" spans="1:28" ht="14.15" customHeight="1" x14ac:dyDescent="0.35">
      <c r="A18" s="3" t="s">
        <v>5</v>
      </c>
      <c r="B18" s="10"/>
      <c r="C18" s="10"/>
      <c r="D18" s="10">
        <v>0</v>
      </c>
      <c r="E18" s="10">
        <v>0</v>
      </c>
      <c r="F18" s="10">
        <v>0</v>
      </c>
      <c r="G18" s="10">
        <v>0</v>
      </c>
      <c r="H18" s="10">
        <v>2</v>
      </c>
      <c r="I18" s="95">
        <v>1</v>
      </c>
      <c r="J18" s="95">
        <v>0</v>
      </c>
      <c r="K18" s="95">
        <v>0</v>
      </c>
      <c r="L18" s="88" t="s">
        <v>5</v>
      </c>
      <c r="M18" s="10"/>
      <c r="N18" s="10"/>
      <c r="O18" s="10">
        <v>0</v>
      </c>
      <c r="P18" s="10">
        <v>0</v>
      </c>
      <c r="Q18" s="10">
        <v>0</v>
      </c>
      <c r="R18" s="10">
        <v>0</v>
      </c>
      <c r="S18" s="10">
        <v>1</v>
      </c>
      <c r="T18" s="110">
        <v>1</v>
      </c>
      <c r="U18" s="110">
        <v>0</v>
      </c>
      <c r="V18" s="110">
        <v>0</v>
      </c>
    </row>
    <row r="19" spans="1:28" ht="14.15" customHeight="1" x14ac:dyDescent="0.35">
      <c r="A19" s="3" t="s">
        <v>3</v>
      </c>
      <c r="B19" s="10"/>
      <c r="C19" s="10"/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95">
        <v>0</v>
      </c>
      <c r="J19" s="95">
        <v>0</v>
      </c>
      <c r="K19" s="95">
        <v>0</v>
      </c>
      <c r="L19" s="88" t="s">
        <v>3</v>
      </c>
      <c r="M19" s="10"/>
      <c r="N19" s="10"/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10">
        <v>0</v>
      </c>
      <c r="U19" s="110">
        <v>0</v>
      </c>
      <c r="V19" s="110">
        <v>0</v>
      </c>
    </row>
    <row r="20" spans="1:28" ht="14.15" customHeight="1" x14ac:dyDescent="0.35">
      <c r="A20" s="7" t="s">
        <v>4</v>
      </c>
      <c r="B20" s="8">
        <f t="shared" ref="B20:G20" si="3">SUM(B16:B19)</f>
        <v>0</v>
      </c>
      <c r="C20" s="8">
        <f t="shared" si="3"/>
        <v>0</v>
      </c>
      <c r="D20" s="8">
        <f t="shared" si="3"/>
        <v>133</v>
      </c>
      <c r="E20" s="8">
        <f t="shared" si="3"/>
        <v>214</v>
      </c>
      <c r="F20" s="8">
        <f t="shared" si="3"/>
        <v>369</v>
      </c>
      <c r="G20" s="8">
        <f t="shared" si="3"/>
        <v>390</v>
      </c>
      <c r="H20" s="8">
        <f>SUM(H16:H19)</f>
        <v>386</v>
      </c>
      <c r="I20" s="8">
        <f>SUM(I16:I19)</f>
        <v>403</v>
      </c>
      <c r="J20" s="8">
        <f>SUM(J16:J19)</f>
        <v>439</v>
      </c>
      <c r="K20" s="8">
        <f>SUM(K16:K19)</f>
        <v>425</v>
      </c>
      <c r="L20" s="91" t="s">
        <v>4</v>
      </c>
      <c r="M20" s="8">
        <f t="shared" ref="M20:R20" si="4">SUM(M16:M19)</f>
        <v>0</v>
      </c>
      <c r="N20" s="8">
        <f t="shared" si="4"/>
        <v>0</v>
      </c>
      <c r="O20" s="8">
        <f t="shared" si="4"/>
        <v>2</v>
      </c>
      <c r="P20" s="8">
        <f t="shared" si="4"/>
        <v>5</v>
      </c>
      <c r="Q20" s="8">
        <f t="shared" si="4"/>
        <v>5</v>
      </c>
      <c r="R20" s="8">
        <f t="shared" si="4"/>
        <v>15</v>
      </c>
      <c r="S20" s="8">
        <f>SUM(S16:S19)</f>
        <v>14</v>
      </c>
      <c r="T20" s="8">
        <f>SUM(T16:T19)</f>
        <v>18</v>
      </c>
      <c r="U20" s="123">
        <f>SUM(U16:U19)</f>
        <v>17</v>
      </c>
      <c r="V20" s="8">
        <f>SUM(V16:V19)</f>
        <v>18</v>
      </c>
    </row>
    <row r="21" spans="1:28" ht="15" customHeight="1" x14ac:dyDescent="0.35">
      <c r="A21" s="3" t="s">
        <v>356</v>
      </c>
      <c r="B21" s="3"/>
      <c r="C21" s="7"/>
      <c r="D21" s="2"/>
      <c r="E21" s="20"/>
      <c r="F21" s="20"/>
      <c r="G21" s="20"/>
      <c r="H21" s="3"/>
      <c r="I21" s="3"/>
      <c r="J21" s="18"/>
      <c r="K21" s="18"/>
      <c r="L21" s="3"/>
      <c r="M21" s="18"/>
      <c r="N21" s="18"/>
      <c r="O21" s="18"/>
      <c r="P21" s="18"/>
      <c r="Q21" s="18"/>
    </row>
    <row r="22" spans="1:28" ht="16.5" customHeight="1" x14ac:dyDescent="0.35">
      <c r="A22" s="3"/>
      <c r="B22" s="9" t="s">
        <v>17</v>
      </c>
      <c r="C22" s="9" t="s">
        <v>15</v>
      </c>
      <c r="D22" s="9" t="s">
        <v>16</v>
      </c>
      <c r="E22" s="9" t="s">
        <v>17</v>
      </c>
      <c r="F22" s="9" t="s">
        <v>15</v>
      </c>
      <c r="G22" s="9" t="s">
        <v>16</v>
      </c>
      <c r="H22" s="9" t="s">
        <v>17</v>
      </c>
      <c r="I22" s="9" t="s">
        <v>15</v>
      </c>
      <c r="J22" s="9" t="s">
        <v>16</v>
      </c>
      <c r="K22" s="9" t="s">
        <v>17</v>
      </c>
      <c r="L22" s="9" t="s">
        <v>15</v>
      </c>
      <c r="M22" s="9" t="s">
        <v>16</v>
      </c>
      <c r="N22" s="9" t="s">
        <v>17</v>
      </c>
      <c r="O22" s="9" t="s">
        <v>15</v>
      </c>
      <c r="P22" s="9" t="s">
        <v>16</v>
      </c>
      <c r="Q22" s="9" t="s">
        <v>17</v>
      </c>
      <c r="R22" s="9" t="s">
        <v>15</v>
      </c>
      <c r="S22" s="9" t="s">
        <v>16</v>
      </c>
      <c r="T22" s="9" t="s">
        <v>17</v>
      </c>
      <c r="U22" s="9" t="s">
        <v>15</v>
      </c>
      <c r="V22" s="9" t="s">
        <v>16</v>
      </c>
      <c r="W22" s="9" t="s">
        <v>17</v>
      </c>
      <c r="X22" s="9" t="s">
        <v>15</v>
      </c>
      <c r="Y22" s="9" t="s">
        <v>16</v>
      </c>
      <c r="Z22" s="9" t="s">
        <v>17</v>
      </c>
      <c r="AA22" s="9" t="s">
        <v>15</v>
      </c>
      <c r="AB22" s="9" t="s">
        <v>16</v>
      </c>
    </row>
    <row r="23" spans="1:28" ht="16.5" customHeight="1" thickBot="1" x14ac:dyDescent="0.4">
      <c r="A23" s="3"/>
      <c r="B23" s="1">
        <v>2013</v>
      </c>
      <c r="C23" s="1">
        <v>2013</v>
      </c>
      <c r="D23" s="1">
        <v>2014</v>
      </c>
      <c r="E23" s="1">
        <v>2014</v>
      </c>
      <c r="F23" s="1">
        <v>2014</v>
      </c>
      <c r="G23" s="1">
        <v>2015</v>
      </c>
      <c r="H23" s="1">
        <v>2015</v>
      </c>
      <c r="I23" s="1">
        <v>2015</v>
      </c>
      <c r="J23" s="1">
        <v>2016</v>
      </c>
      <c r="K23" s="1">
        <v>2016</v>
      </c>
      <c r="L23" s="1">
        <v>2016</v>
      </c>
      <c r="M23" s="1">
        <v>2017</v>
      </c>
      <c r="N23" s="1">
        <v>2017</v>
      </c>
      <c r="O23" s="1">
        <v>2017</v>
      </c>
      <c r="P23" s="1">
        <v>2018</v>
      </c>
      <c r="Q23" s="1">
        <v>2018</v>
      </c>
      <c r="R23" s="1">
        <v>2018</v>
      </c>
      <c r="S23" s="1">
        <v>2019</v>
      </c>
      <c r="T23" s="1">
        <v>2019</v>
      </c>
      <c r="U23" s="1">
        <v>2019</v>
      </c>
      <c r="V23" s="1">
        <v>2020</v>
      </c>
      <c r="W23" s="1">
        <v>2020</v>
      </c>
      <c r="X23" s="1">
        <v>2020</v>
      </c>
      <c r="Y23" s="1">
        <v>2021</v>
      </c>
      <c r="Z23" s="1">
        <v>2021</v>
      </c>
      <c r="AA23" s="1">
        <v>2021</v>
      </c>
      <c r="AB23" s="1">
        <v>2022</v>
      </c>
    </row>
    <row r="24" spans="1:28" ht="15" customHeight="1" thickTop="1" x14ac:dyDescent="0.35">
      <c r="A24" s="19" t="s">
        <v>18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28" ht="14.15" customHeight="1" x14ac:dyDescent="0.35">
      <c r="A25" s="3" t="s">
        <v>1</v>
      </c>
      <c r="B25" s="10"/>
      <c r="C25" s="10"/>
      <c r="D25" s="10"/>
      <c r="E25" s="10"/>
      <c r="F25" s="10">
        <v>7</v>
      </c>
      <c r="G25" s="10">
        <v>17</v>
      </c>
      <c r="H25" s="10">
        <v>0</v>
      </c>
      <c r="I25" s="10">
        <v>10</v>
      </c>
      <c r="J25" s="10">
        <v>20</v>
      </c>
      <c r="K25" s="10">
        <v>1</v>
      </c>
      <c r="L25" s="10">
        <v>13</v>
      </c>
      <c r="M25" s="10">
        <v>49</v>
      </c>
      <c r="N25" s="10">
        <v>2</v>
      </c>
      <c r="O25" s="10">
        <v>20</v>
      </c>
      <c r="P25" s="10">
        <v>39</v>
      </c>
      <c r="Q25" s="10">
        <v>4</v>
      </c>
      <c r="R25" s="10">
        <v>19</v>
      </c>
      <c r="S25" s="10">
        <v>32</v>
      </c>
      <c r="T25" s="111">
        <v>6</v>
      </c>
      <c r="U25" s="111">
        <v>21</v>
      </c>
      <c r="V25" s="111">
        <v>33</v>
      </c>
      <c r="W25" s="111">
        <v>7</v>
      </c>
      <c r="X25" s="111">
        <v>30</v>
      </c>
      <c r="Y25" s="111">
        <v>47</v>
      </c>
      <c r="Z25" s="111">
        <v>9</v>
      </c>
      <c r="AA25" s="111">
        <v>13</v>
      </c>
      <c r="AB25" s="111">
        <v>28</v>
      </c>
    </row>
    <row r="26" spans="1:28" ht="14.15" customHeight="1" x14ac:dyDescent="0.35">
      <c r="A26" s="3" t="s">
        <v>2</v>
      </c>
      <c r="B26" s="10"/>
      <c r="C26" s="10"/>
      <c r="D26" s="10"/>
      <c r="E26" s="10"/>
      <c r="F26" s="10">
        <v>0</v>
      </c>
      <c r="G26" s="10">
        <v>0</v>
      </c>
      <c r="H26" s="10">
        <v>0</v>
      </c>
      <c r="I26" s="10">
        <v>17</v>
      </c>
      <c r="J26" s="10">
        <v>5</v>
      </c>
      <c r="K26" s="10">
        <v>0</v>
      </c>
      <c r="L26" s="10">
        <v>21</v>
      </c>
      <c r="M26" s="10">
        <v>5</v>
      </c>
      <c r="N26" s="10">
        <v>4</v>
      </c>
      <c r="O26" s="10">
        <v>24</v>
      </c>
      <c r="P26" s="10">
        <v>13</v>
      </c>
      <c r="Q26" s="10">
        <v>3</v>
      </c>
      <c r="R26" s="10">
        <v>16</v>
      </c>
      <c r="S26" s="10">
        <v>12</v>
      </c>
      <c r="T26" s="111">
        <v>1</v>
      </c>
      <c r="U26" s="111">
        <v>16</v>
      </c>
      <c r="V26" s="111">
        <v>11</v>
      </c>
      <c r="W26" s="111">
        <v>1</v>
      </c>
      <c r="X26" s="111">
        <v>8</v>
      </c>
      <c r="Y26" s="111">
        <v>6</v>
      </c>
      <c r="Z26" s="111">
        <v>2</v>
      </c>
      <c r="AA26" s="111">
        <v>19</v>
      </c>
      <c r="AB26" s="111">
        <v>14</v>
      </c>
    </row>
    <row r="27" spans="1:28" x14ac:dyDescent="0.35">
      <c r="A27" s="3" t="s">
        <v>5</v>
      </c>
      <c r="B27" s="10"/>
      <c r="C27" s="10"/>
      <c r="D27" s="10"/>
      <c r="E27" s="10"/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11">
        <v>0</v>
      </c>
      <c r="U27" s="111">
        <v>0</v>
      </c>
      <c r="V27" s="111">
        <v>0</v>
      </c>
      <c r="W27" s="111">
        <v>0</v>
      </c>
      <c r="X27" s="111">
        <v>0</v>
      </c>
      <c r="Y27" s="111">
        <v>0</v>
      </c>
      <c r="Z27" s="111">
        <v>0</v>
      </c>
      <c r="AA27" s="111">
        <v>0</v>
      </c>
      <c r="AB27" s="111">
        <v>1</v>
      </c>
    </row>
    <row r="28" spans="1:28" ht="14.15" customHeight="1" x14ac:dyDescent="0.35">
      <c r="A28" s="3" t="s">
        <v>3</v>
      </c>
      <c r="B28" s="10"/>
      <c r="C28" s="10"/>
      <c r="D28" s="10"/>
      <c r="E28" s="10"/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</row>
    <row r="29" spans="1:28" ht="14.15" customHeight="1" x14ac:dyDescent="0.35">
      <c r="A29" s="7" t="s">
        <v>4</v>
      </c>
      <c r="B29" s="8">
        <f t="shared" ref="B29:H29" si="5">SUM(B25:B28)</f>
        <v>0</v>
      </c>
      <c r="C29" s="8">
        <f t="shared" si="5"/>
        <v>0</v>
      </c>
      <c r="D29" s="8">
        <f t="shared" si="5"/>
        <v>0</v>
      </c>
      <c r="E29" s="8">
        <f t="shared" si="5"/>
        <v>0</v>
      </c>
      <c r="F29" s="8">
        <f t="shared" si="5"/>
        <v>7</v>
      </c>
      <c r="G29" s="8">
        <f t="shared" si="5"/>
        <v>17</v>
      </c>
      <c r="H29" s="8">
        <f t="shared" si="5"/>
        <v>0</v>
      </c>
      <c r="I29" s="8">
        <f t="shared" ref="I29:O29" si="6">SUM(I25:I28)</f>
        <v>27</v>
      </c>
      <c r="J29" s="8">
        <f t="shared" si="6"/>
        <v>25</v>
      </c>
      <c r="K29" s="8">
        <f t="shared" si="6"/>
        <v>1</v>
      </c>
      <c r="L29" s="8">
        <f t="shared" si="6"/>
        <v>34</v>
      </c>
      <c r="M29" s="8">
        <f t="shared" si="6"/>
        <v>54</v>
      </c>
      <c r="N29" s="8">
        <f t="shared" si="6"/>
        <v>6</v>
      </c>
      <c r="O29" s="8">
        <f t="shared" si="6"/>
        <v>44</v>
      </c>
      <c r="P29" s="8">
        <f t="shared" ref="P29:Q29" si="7">SUM(P25:P28)</f>
        <v>52</v>
      </c>
      <c r="Q29" s="8">
        <f t="shared" si="7"/>
        <v>7</v>
      </c>
      <c r="R29" s="8">
        <f t="shared" ref="R29:AB29" si="8">SUM(R25:R28)</f>
        <v>35</v>
      </c>
      <c r="S29" s="8">
        <f t="shared" si="8"/>
        <v>44</v>
      </c>
      <c r="T29" s="8">
        <f t="shared" si="8"/>
        <v>7</v>
      </c>
      <c r="U29" s="8">
        <f t="shared" si="8"/>
        <v>37</v>
      </c>
      <c r="V29" s="8">
        <f t="shared" si="8"/>
        <v>44</v>
      </c>
      <c r="W29" s="8">
        <f t="shared" si="8"/>
        <v>8</v>
      </c>
      <c r="X29" s="8">
        <f t="shared" si="8"/>
        <v>38</v>
      </c>
      <c r="Y29" s="8">
        <f t="shared" si="8"/>
        <v>53</v>
      </c>
      <c r="Z29" s="8">
        <f t="shared" si="8"/>
        <v>11</v>
      </c>
      <c r="AA29" s="8">
        <f t="shared" si="8"/>
        <v>32</v>
      </c>
      <c r="AB29" s="8">
        <f t="shared" si="8"/>
        <v>43</v>
      </c>
    </row>
    <row r="30" spans="1:28" ht="14.15" customHeight="1" x14ac:dyDescent="0.35">
      <c r="A30" s="7"/>
      <c r="B30" s="7"/>
      <c r="K30" s="20"/>
      <c r="L30" s="18"/>
      <c r="M30" s="18"/>
      <c r="N30" s="18"/>
      <c r="O30" s="18"/>
      <c r="P30" s="18"/>
      <c r="Q30" s="18"/>
    </row>
    <row r="31" spans="1:28" ht="14.15" customHeight="1" thickBot="1" x14ac:dyDescent="0.4">
      <c r="A31" s="3"/>
      <c r="B31" s="1" t="s">
        <v>22</v>
      </c>
      <c r="C31" s="1" t="s">
        <v>23</v>
      </c>
      <c r="D31" s="1" t="s">
        <v>153</v>
      </c>
      <c r="E31" s="1" t="s">
        <v>186</v>
      </c>
      <c r="F31" s="1" t="s">
        <v>217</v>
      </c>
      <c r="G31" s="1" t="s">
        <v>258</v>
      </c>
      <c r="H31" s="1" t="s">
        <v>312</v>
      </c>
      <c r="I31" s="1" t="s">
        <v>357</v>
      </c>
      <c r="J31" s="1" t="s">
        <v>399</v>
      </c>
      <c r="K31" s="1" t="s">
        <v>428</v>
      </c>
      <c r="L31" s="1"/>
      <c r="M31" s="1" t="s">
        <v>22</v>
      </c>
      <c r="N31" s="1" t="s">
        <v>23</v>
      </c>
      <c r="O31" s="1" t="s">
        <v>153</v>
      </c>
      <c r="P31" s="1" t="s">
        <v>186</v>
      </c>
      <c r="Q31" s="1" t="s">
        <v>217</v>
      </c>
      <c r="R31" s="1" t="s">
        <v>258</v>
      </c>
      <c r="S31" s="1" t="s">
        <v>312</v>
      </c>
      <c r="T31" s="1" t="s">
        <v>357</v>
      </c>
      <c r="U31" s="1" t="s">
        <v>399</v>
      </c>
      <c r="V31" s="1" t="s">
        <v>428</v>
      </c>
    </row>
    <row r="32" spans="1:28" ht="14.15" customHeight="1" thickTop="1" x14ac:dyDescent="0.35">
      <c r="A32" s="19" t="s">
        <v>21</v>
      </c>
      <c r="B32" s="3"/>
      <c r="C32" s="3"/>
      <c r="D32" s="3"/>
      <c r="E32" s="3"/>
      <c r="F32" s="3"/>
      <c r="G32" s="3"/>
      <c r="H32" s="3"/>
      <c r="L32" s="142" t="s">
        <v>122</v>
      </c>
      <c r="M32" s="3"/>
      <c r="N32" s="3"/>
      <c r="O32" s="3"/>
      <c r="P32" s="3"/>
      <c r="Q32" s="3"/>
      <c r="R32" s="3"/>
      <c r="S32" s="18"/>
      <c r="T32" s="18"/>
      <c r="U32" s="18"/>
    </row>
    <row r="33" spans="1:28" ht="14.15" customHeight="1" x14ac:dyDescent="0.35">
      <c r="A33" s="3" t="s">
        <v>1</v>
      </c>
      <c r="B33" s="10"/>
      <c r="C33" s="4"/>
      <c r="D33" s="4">
        <v>80</v>
      </c>
      <c r="E33" s="4">
        <v>176</v>
      </c>
      <c r="F33" s="4">
        <v>195</v>
      </c>
      <c r="G33" s="4">
        <v>189</v>
      </c>
      <c r="H33" s="10">
        <v>182</v>
      </c>
      <c r="I33" s="10">
        <v>204.4</v>
      </c>
      <c r="J33" s="124">
        <v>195.13</v>
      </c>
      <c r="K33" s="124">
        <v>172.6</v>
      </c>
      <c r="L33" s="89" t="s">
        <v>97</v>
      </c>
      <c r="M33" s="24"/>
      <c r="N33" s="111"/>
      <c r="O33" s="130" t="s">
        <v>181</v>
      </c>
      <c r="P33" s="24" t="s">
        <v>195</v>
      </c>
      <c r="Q33" s="24" t="s">
        <v>221</v>
      </c>
      <c r="R33" s="24" t="s">
        <v>261</v>
      </c>
      <c r="S33" s="24" t="s">
        <v>314</v>
      </c>
      <c r="T33" s="145" t="s">
        <v>390</v>
      </c>
      <c r="U33" s="145" t="s">
        <v>406</v>
      </c>
      <c r="V33" s="145" t="s">
        <v>460</v>
      </c>
    </row>
    <row r="34" spans="1:28" ht="14.15" customHeight="1" x14ac:dyDescent="0.35">
      <c r="A34" s="3" t="s">
        <v>2</v>
      </c>
      <c r="B34" s="10"/>
      <c r="C34" s="4"/>
      <c r="D34" s="4">
        <v>29</v>
      </c>
      <c r="E34" s="4">
        <v>36</v>
      </c>
      <c r="F34" s="4">
        <v>47</v>
      </c>
      <c r="G34" s="4">
        <v>49</v>
      </c>
      <c r="H34" s="10">
        <v>46</v>
      </c>
      <c r="I34" s="10">
        <v>37.25</v>
      </c>
      <c r="J34" s="124">
        <v>44.08</v>
      </c>
      <c r="K34" s="124">
        <v>62.42</v>
      </c>
      <c r="L34" s="89" t="s">
        <v>98</v>
      </c>
      <c r="M34" s="25"/>
      <c r="N34" s="111"/>
      <c r="O34" s="131" t="s">
        <v>182</v>
      </c>
      <c r="P34" s="25" t="s">
        <v>189</v>
      </c>
      <c r="Q34" s="25" t="s">
        <v>222</v>
      </c>
      <c r="R34" s="25" t="s">
        <v>270</v>
      </c>
      <c r="S34" s="25" t="s">
        <v>323</v>
      </c>
      <c r="T34" s="145" t="s">
        <v>363</v>
      </c>
      <c r="U34" s="145" t="s">
        <v>404</v>
      </c>
      <c r="V34" s="145" t="s">
        <v>440</v>
      </c>
    </row>
    <row r="35" spans="1:28" ht="14.15" customHeight="1" x14ac:dyDescent="0.35">
      <c r="A35" s="3" t="s">
        <v>3</v>
      </c>
      <c r="B35" s="10"/>
      <c r="C35" s="4"/>
      <c r="D35" s="4">
        <v>0</v>
      </c>
      <c r="E35" s="4">
        <v>0</v>
      </c>
      <c r="F35" s="4">
        <v>0</v>
      </c>
      <c r="G35" s="4">
        <v>0</v>
      </c>
      <c r="H35" s="10">
        <v>0</v>
      </c>
      <c r="I35" s="10">
        <v>0</v>
      </c>
      <c r="J35" s="124">
        <v>0</v>
      </c>
      <c r="K35" s="124">
        <v>0</v>
      </c>
      <c r="L35" s="89" t="s">
        <v>99</v>
      </c>
      <c r="M35" s="25"/>
      <c r="N35" s="111"/>
      <c r="O35" s="131" t="s">
        <v>183</v>
      </c>
      <c r="P35" s="101" t="s">
        <v>200</v>
      </c>
      <c r="Q35" s="101" t="s">
        <v>223</v>
      </c>
      <c r="R35" s="101" t="s">
        <v>277</v>
      </c>
      <c r="S35" s="101">
        <v>0</v>
      </c>
      <c r="T35" s="145" t="s">
        <v>396</v>
      </c>
      <c r="U35" s="145" t="s">
        <v>405</v>
      </c>
      <c r="V35" s="145" t="s">
        <v>405</v>
      </c>
    </row>
    <row r="36" spans="1:28" ht="14.15" customHeight="1" x14ac:dyDescent="0.35">
      <c r="A36" s="7" t="s">
        <v>4</v>
      </c>
      <c r="B36" s="8">
        <f t="shared" ref="B36:I36" si="9">SUM(B33:B35)</f>
        <v>0</v>
      </c>
      <c r="C36" s="8">
        <f t="shared" si="9"/>
        <v>0</v>
      </c>
      <c r="D36" s="8">
        <f t="shared" si="9"/>
        <v>109</v>
      </c>
      <c r="E36" s="8">
        <f t="shared" si="9"/>
        <v>212</v>
      </c>
      <c r="F36" s="8">
        <f t="shared" si="9"/>
        <v>242</v>
      </c>
      <c r="G36" s="8">
        <f t="shared" si="9"/>
        <v>238</v>
      </c>
      <c r="H36" s="8">
        <f t="shared" si="9"/>
        <v>228</v>
      </c>
      <c r="I36" s="8">
        <f t="shared" si="9"/>
        <v>241.65</v>
      </c>
      <c r="J36" s="125">
        <f>SUM(J33:J35)</f>
        <v>239.20999999999998</v>
      </c>
      <c r="K36" s="125">
        <f>SUM(K33:K35)</f>
        <v>235.01999999999998</v>
      </c>
      <c r="L36" s="90" t="s">
        <v>104</v>
      </c>
      <c r="M36" s="26"/>
      <c r="N36" s="111"/>
      <c r="O36" s="132" t="s">
        <v>184</v>
      </c>
      <c r="P36" s="26" t="s">
        <v>206</v>
      </c>
      <c r="Q36" s="26" t="s">
        <v>224</v>
      </c>
      <c r="R36" s="26" t="s">
        <v>283</v>
      </c>
      <c r="S36" s="26" t="s">
        <v>324</v>
      </c>
      <c r="T36" s="145" t="s">
        <v>364</v>
      </c>
      <c r="U36" s="145" t="s">
        <v>364</v>
      </c>
      <c r="V36" s="145"/>
    </row>
    <row r="37" spans="1:28" ht="14.15" customHeight="1" x14ac:dyDescent="0.35">
      <c r="A37" s="146" t="s">
        <v>355</v>
      </c>
      <c r="F37" s="15"/>
      <c r="G37" s="15"/>
      <c r="H37" s="15"/>
      <c r="I37" s="2"/>
      <c r="J37" s="2"/>
      <c r="K37" s="2"/>
      <c r="L37" s="90" t="s">
        <v>105</v>
      </c>
      <c r="M37" s="26"/>
      <c r="N37" s="111"/>
      <c r="O37" s="132" t="s">
        <v>185</v>
      </c>
      <c r="P37" s="26" t="s">
        <v>207</v>
      </c>
      <c r="Q37" s="26" t="s">
        <v>225</v>
      </c>
      <c r="R37" s="26" t="s">
        <v>284</v>
      </c>
      <c r="S37" s="26" t="s">
        <v>324</v>
      </c>
      <c r="T37" s="145" t="s">
        <v>365</v>
      </c>
      <c r="U37" s="145" t="s">
        <v>365</v>
      </c>
      <c r="V37" s="145"/>
    </row>
    <row r="38" spans="1:28" ht="14.15" customHeight="1" x14ac:dyDescent="0.35">
      <c r="F38" s="15"/>
      <c r="G38" s="15"/>
      <c r="H38" s="2"/>
      <c r="I38" s="2"/>
      <c r="J38" s="2"/>
      <c r="K38" s="2"/>
      <c r="L38" s="2"/>
      <c r="M38" s="2"/>
      <c r="N38" s="3"/>
      <c r="O38" s="6" t="s">
        <v>91</v>
      </c>
      <c r="P38" s="147"/>
      <c r="Q38" s="18"/>
      <c r="R38" s="18"/>
      <c r="S38" s="18"/>
      <c r="T38" s="18"/>
    </row>
    <row r="39" spans="1:28" ht="14.15" customHeight="1" x14ac:dyDescent="0.35">
      <c r="A39" s="15"/>
      <c r="B39" s="15"/>
      <c r="C39" s="7"/>
      <c r="D39" s="2"/>
      <c r="E39" s="2"/>
      <c r="F39" s="2"/>
      <c r="G39" s="2"/>
      <c r="H39" s="2"/>
      <c r="I39" s="2"/>
      <c r="J39" s="2"/>
      <c r="K39" s="2"/>
      <c r="L39" s="3"/>
      <c r="M39" s="147"/>
      <c r="N39" s="18"/>
      <c r="O39" s="18"/>
      <c r="P39" s="18"/>
      <c r="Q39" s="18"/>
    </row>
    <row r="40" spans="1:28" ht="14.15" customHeight="1" x14ac:dyDescent="0.35">
      <c r="A40" s="3"/>
      <c r="B40" s="9" t="s">
        <v>17</v>
      </c>
      <c r="C40" s="9" t="s">
        <v>15</v>
      </c>
      <c r="D40" s="9" t="s">
        <v>16</v>
      </c>
      <c r="E40" s="9" t="s">
        <v>17</v>
      </c>
      <c r="F40" s="9" t="s">
        <v>15</v>
      </c>
      <c r="G40" s="9" t="s">
        <v>16</v>
      </c>
      <c r="H40" s="9" t="s">
        <v>17</v>
      </c>
      <c r="I40" s="9" t="s">
        <v>15</v>
      </c>
      <c r="J40" s="9" t="s">
        <v>16</v>
      </c>
      <c r="K40" s="9" t="s">
        <v>17</v>
      </c>
      <c r="L40" s="9" t="s">
        <v>15</v>
      </c>
      <c r="M40" s="9" t="s">
        <v>16</v>
      </c>
      <c r="N40" s="9" t="s">
        <v>17</v>
      </c>
      <c r="O40" s="9" t="s">
        <v>15</v>
      </c>
      <c r="P40" s="9" t="s">
        <v>16</v>
      </c>
      <c r="Q40" s="9" t="s">
        <v>17</v>
      </c>
      <c r="R40" s="9" t="s">
        <v>15</v>
      </c>
      <c r="S40" s="9" t="s">
        <v>16</v>
      </c>
      <c r="T40" s="9" t="s">
        <v>17</v>
      </c>
      <c r="U40" s="9" t="s">
        <v>15</v>
      </c>
      <c r="V40" s="9" t="s">
        <v>16</v>
      </c>
      <c r="W40" s="9" t="s">
        <v>17</v>
      </c>
      <c r="X40" s="9" t="s">
        <v>15</v>
      </c>
      <c r="Y40" s="9" t="s">
        <v>16</v>
      </c>
      <c r="Z40" s="9" t="s">
        <v>17</v>
      </c>
      <c r="AA40" s="9" t="s">
        <v>15</v>
      </c>
      <c r="AB40" s="9" t="s">
        <v>16</v>
      </c>
    </row>
    <row r="41" spans="1:28" ht="14.15" customHeight="1" thickBot="1" x14ac:dyDescent="0.4">
      <c r="A41" s="3"/>
      <c r="B41" s="1">
        <v>2013</v>
      </c>
      <c r="C41" s="1">
        <v>2013</v>
      </c>
      <c r="D41" s="1">
        <v>2014</v>
      </c>
      <c r="E41" s="1">
        <v>2014</v>
      </c>
      <c r="F41" s="1">
        <v>2014</v>
      </c>
      <c r="G41" s="1">
        <v>2015</v>
      </c>
      <c r="H41" s="1">
        <v>2015</v>
      </c>
      <c r="I41" s="1">
        <v>2015</v>
      </c>
      <c r="J41" s="1">
        <v>2016</v>
      </c>
      <c r="K41" s="1">
        <v>2016</v>
      </c>
      <c r="L41" s="1">
        <v>2016</v>
      </c>
      <c r="M41" s="1">
        <v>2017</v>
      </c>
      <c r="N41" s="1">
        <v>2017</v>
      </c>
      <c r="O41" s="1">
        <v>2017</v>
      </c>
      <c r="P41" s="1">
        <v>2018</v>
      </c>
      <c r="Q41" s="1">
        <v>2018</v>
      </c>
      <c r="R41" s="1">
        <v>2018</v>
      </c>
      <c r="S41" s="1">
        <v>2019</v>
      </c>
      <c r="T41" s="1">
        <v>2019</v>
      </c>
      <c r="U41" s="1">
        <v>2019</v>
      </c>
      <c r="V41" s="1">
        <v>2020</v>
      </c>
      <c r="W41" s="1">
        <v>2020</v>
      </c>
      <c r="X41" s="1">
        <v>2020</v>
      </c>
      <c r="Y41" s="1">
        <v>2021</v>
      </c>
      <c r="Z41" s="1">
        <v>2021</v>
      </c>
      <c r="AA41" s="1">
        <v>2021</v>
      </c>
      <c r="AB41" s="1">
        <v>2022</v>
      </c>
    </row>
    <row r="42" spans="1:28" ht="16.5" customHeight="1" thickTop="1" x14ac:dyDescent="0.35">
      <c r="A42" s="19" t="s">
        <v>88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28" ht="16.5" customHeight="1" x14ac:dyDescent="0.35">
      <c r="A43" s="3" t="s">
        <v>1</v>
      </c>
      <c r="B43" s="10"/>
      <c r="C43" s="10"/>
      <c r="D43" s="10"/>
      <c r="E43" s="10"/>
      <c r="F43" s="10">
        <v>1206</v>
      </c>
      <c r="G43" s="10">
        <v>1179</v>
      </c>
      <c r="H43" s="10">
        <v>231</v>
      </c>
      <c r="I43" s="10">
        <v>2635</v>
      </c>
      <c r="J43" s="10">
        <v>2817</v>
      </c>
      <c r="K43" s="10">
        <v>579</v>
      </c>
      <c r="L43" s="10">
        <v>2924</v>
      </c>
      <c r="M43" s="10">
        <v>2974</v>
      </c>
      <c r="N43" s="10">
        <v>411</v>
      </c>
      <c r="O43" s="10">
        <v>2834</v>
      </c>
      <c r="P43" s="10">
        <v>2771</v>
      </c>
      <c r="Q43" s="10">
        <v>444</v>
      </c>
      <c r="R43" s="10">
        <v>2735</v>
      </c>
      <c r="S43" s="10">
        <v>3125</v>
      </c>
      <c r="T43" s="111">
        <v>514</v>
      </c>
      <c r="U43" s="111">
        <v>3066</v>
      </c>
      <c r="V43" s="111">
        <v>3007</v>
      </c>
      <c r="W43" s="119">
        <v>457</v>
      </c>
      <c r="X43" s="119">
        <v>2927</v>
      </c>
      <c r="Y43" s="119">
        <v>2963</v>
      </c>
      <c r="Z43" s="10">
        <v>312</v>
      </c>
      <c r="AA43" s="10">
        <v>2589</v>
      </c>
      <c r="AB43" s="10">
        <v>2830</v>
      </c>
    </row>
    <row r="44" spans="1:28" x14ac:dyDescent="0.35">
      <c r="A44" s="3" t="s">
        <v>2</v>
      </c>
      <c r="B44" s="10"/>
      <c r="C44" s="10"/>
      <c r="D44" s="10"/>
      <c r="E44" s="10"/>
      <c r="F44" s="10">
        <v>352</v>
      </c>
      <c r="G44" s="10">
        <v>329</v>
      </c>
      <c r="H44" s="10">
        <v>270</v>
      </c>
      <c r="I44" s="10">
        <v>436</v>
      </c>
      <c r="J44" s="10">
        <v>390</v>
      </c>
      <c r="K44" s="10">
        <v>357</v>
      </c>
      <c r="L44" s="10">
        <v>567</v>
      </c>
      <c r="M44" s="10">
        <v>484</v>
      </c>
      <c r="N44" s="10">
        <v>393</v>
      </c>
      <c r="O44" s="10">
        <v>588</v>
      </c>
      <c r="P44" s="10">
        <v>419</v>
      </c>
      <c r="Q44" s="10">
        <v>312</v>
      </c>
      <c r="R44" s="10">
        <v>551</v>
      </c>
      <c r="S44" s="10">
        <v>415</v>
      </c>
      <c r="T44" s="111">
        <v>171</v>
      </c>
      <c r="U44" s="111">
        <v>447</v>
      </c>
      <c r="V44" s="111">
        <v>452</v>
      </c>
      <c r="W44" s="119">
        <v>192</v>
      </c>
      <c r="X44" s="119">
        <v>529</v>
      </c>
      <c r="Y44" s="119">
        <v>542</v>
      </c>
      <c r="Z44" s="10">
        <v>324</v>
      </c>
      <c r="AA44" s="10">
        <v>749</v>
      </c>
      <c r="AB44" s="10">
        <v>567</v>
      </c>
    </row>
    <row r="45" spans="1:28" x14ac:dyDescent="0.35">
      <c r="A45" s="3" t="s">
        <v>3</v>
      </c>
      <c r="B45" s="10"/>
      <c r="C45" s="10"/>
      <c r="D45" s="10"/>
      <c r="E45" s="10"/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0">
        <v>0</v>
      </c>
      <c r="AA45" s="10">
        <v>0</v>
      </c>
      <c r="AB45" s="10">
        <v>0</v>
      </c>
    </row>
    <row r="46" spans="1:28" x14ac:dyDescent="0.35">
      <c r="A46" s="7" t="s">
        <v>4</v>
      </c>
      <c r="B46" s="22">
        <f t="shared" ref="B46:J46" si="10">SUM(B43:B45)</f>
        <v>0</v>
      </c>
      <c r="C46" s="22">
        <f t="shared" si="10"/>
        <v>0</v>
      </c>
      <c r="D46" s="22">
        <f t="shared" si="10"/>
        <v>0</v>
      </c>
      <c r="E46" s="22">
        <f t="shared" si="10"/>
        <v>0</v>
      </c>
      <c r="F46" s="22">
        <f t="shared" si="10"/>
        <v>1558</v>
      </c>
      <c r="G46" s="22">
        <f t="shared" si="10"/>
        <v>1508</v>
      </c>
      <c r="H46" s="22">
        <f t="shared" si="10"/>
        <v>501</v>
      </c>
      <c r="I46" s="22">
        <f t="shared" si="10"/>
        <v>3071</v>
      </c>
      <c r="J46" s="22">
        <f t="shared" si="10"/>
        <v>3207</v>
      </c>
      <c r="K46" s="22">
        <f t="shared" ref="K46:AB46" si="11">SUM(K43:K45)</f>
        <v>936</v>
      </c>
      <c r="L46" s="22">
        <f t="shared" si="11"/>
        <v>3491</v>
      </c>
      <c r="M46" s="22">
        <f t="shared" si="11"/>
        <v>3458</v>
      </c>
      <c r="N46" s="22">
        <f t="shared" si="11"/>
        <v>804</v>
      </c>
      <c r="O46" s="22">
        <f t="shared" si="11"/>
        <v>3422</v>
      </c>
      <c r="P46" s="22">
        <f t="shared" si="11"/>
        <v>3190</v>
      </c>
      <c r="Q46" s="22">
        <f t="shared" si="11"/>
        <v>756</v>
      </c>
      <c r="R46" s="22">
        <f t="shared" si="11"/>
        <v>3286</v>
      </c>
      <c r="S46" s="22">
        <f t="shared" si="11"/>
        <v>3540</v>
      </c>
      <c r="T46" s="22">
        <f t="shared" si="11"/>
        <v>685</v>
      </c>
      <c r="U46" s="22">
        <f t="shared" si="11"/>
        <v>3513</v>
      </c>
      <c r="V46" s="22">
        <f t="shared" si="11"/>
        <v>3459</v>
      </c>
      <c r="W46" s="22">
        <f t="shared" si="11"/>
        <v>649</v>
      </c>
      <c r="X46" s="22">
        <f t="shared" si="11"/>
        <v>3456</v>
      </c>
      <c r="Y46" s="22">
        <f t="shared" si="11"/>
        <v>3505</v>
      </c>
      <c r="Z46" s="22">
        <f t="shared" si="11"/>
        <v>636</v>
      </c>
      <c r="AA46" s="22">
        <f t="shared" si="11"/>
        <v>3338</v>
      </c>
      <c r="AB46" s="22">
        <f t="shared" si="11"/>
        <v>3397</v>
      </c>
    </row>
    <row r="47" spans="1:28" x14ac:dyDescent="0.35">
      <c r="A47" s="3"/>
      <c r="B47" s="3"/>
      <c r="J47" s="3"/>
      <c r="K47" s="3"/>
      <c r="L47" s="3"/>
      <c r="M47" s="18"/>
      <c r="N47" s="18"/>
      <c r="O47" s="18"/>
      <c r="P47" s="18"/>
      <c r="Q47" s="18"/>
    </row>
    <row r="48" spans="1:28" x14ac:dyDescent="0.35">
      <c r="M48" s="18"/>
      <c r="N48" s="18"/>
      <c r="O48" s="18"/>
      <c r="P48" s="18"/>
      <c r="Q48" s="18"/>
    </row>
    <row r="49" spans="1:20" ht="16" thickBot="1" x14ac:dyDescent="0.4">
      <c r="A49" s="37"/>
      <c r="B49" s="30" t="s">
        <v>23</v>
      </c>
      <c r="C49" s="30" t="s">
        <v>153</v>
      </c>
      <c r="D49" s="30" t="s">
        <v>186</v>
      </c>
      <c r="E49" s="30" t="s">
        <v>217</v>
      </c>
      <c r="F49" s="30" t="s">
        <v>258</v>
      </c>
      <c r="G49" s="30" t="s">
        <v>312</v>
      </c>
      <c r="H49" s="1" t="s">
        <v>357</v>
      </c>
      <c r="I49" s="1" t="s">
        <v>399</v>
      </c>
      <c r="J49" s="1" t="s">
        <v>428</v>
      </c>
      <c r="L49" s="30" t="s">
        <v>23</v>
      </c>
      <c r="M49" s="30" t="s">
        <v>153</v>
      </c>
      <c r="N49" s="30" t="s">
        <v>186</v>
      </c>
      <c r="O49" s="30" t="s">
        <v>217</v>
      </c>
      <c r="P49" s="30" t="s">
        <v>258</v>
      </c>
      <c r="Q49" s="30" t="s">
        <v>312</v>
      </c>
      <c r="R49" s="1" t="s">
        <v>357</v>
      </c>
      <c r="S49" s="1" t="s">
        <v>399</v>
      </c>
      <c r="T49" s="1" t="s">
        <v>428</v>
      </c>
    </row>
    <row r="50" spans="1:20" ht="16" thickTop="1" x14ac:dyDescent="0.35">
      <c r="A50" s="35" t="s">
        <v>26</v>
      </c>
      <c r="B50" s="31"/>
      <c r="C50" s="31"/>
      <c r="D50" s="31"/>
      <c r="E50" s="31"/>
      <c r="F50" s="31"/>
      <c r="Q50" s="18"/>
      <c r="R50" s="18"/>
      <c r="S50" s="18"/>
      <c r="T50" s="18"/>
    </row>
    <row r="51" spans="1:20" x14ac:dyDescent="0.35">
      <c r="A51" s="32" t="s">
        <v>7</v>
      </c>
      <c r="B51" s="33"/>
      <c r="C51" s="33">
        <v>1</v>
      </c>
      <c r="D51" s="33">
        <v>0</v>
      </c>
      <c r="E51" s="33">
        <v>0</v>
      </c>
      <c r="F51" s="33">
        <v>0</v>
      </c>
      <c r="G51" s="33">
        <v>0</v>
      </c>
      <c r="H51" s="111">
        <v>0</v>
      </c>
      <c r="I51" s="111">
        <v>0</v>
      </c>
      <c r="J51" s="111">
        <v>0</v>
      </c>
      <c r="K51" s="92" t="s">
        <v>13</v>
      </c>
      <c r="L51" s="33"/>
      <c r="M51" s="33">
        <v>0</v>
      </c>
      <c r="N51" s="33">
        <v>0</v>
      </c>
      <c r="O51" s="33">
        <v>0</v>
      </c>
      <c r="P51" s="33">
        <v>1</v>
      </c>
      <c r="Q51" s="33">
        <v>0</v>
      </c>
      <c r="R51" s="110">
        <v>0</v>
      </c>
      <c r="S51" s="110">
        <v>0</v>
      </c>
      <c r="T51" s="110">
        <v>0</v>
      </c>
    </row>
    <row r="52" spans="1:20" x14ac:dyDescent="0.35">
      <c r="A52" s="32" t="s">
        <v>8</v>
      </c>
      <c r="B52" s="33"/>
      <c r="C52" s="33">
        <v>4</v>
      </c>
      <c r="D52" s="33">
        <v>3</v>
      </c>
      <c r="E52" s="33">
        <v>3</v>
      </c>
      <c r="F52" s="33">
        <v>3</v>
      </c>
      <c r="G52" s="33">
        <v>3</v>
      </c>
      <c r="H52" s="111">
        <v>3</v>
      </c>
      <c r="I52" s="119">
        <v>3</v>
      </c>
      <c r="J52" s="119">
        <v>7</v>
      </c>
      <c r="L52" s="36"/>
      <c r="M52" s="36"/>
      <c r="N52" s="36"/>
      <c r="O52" s="36"/>
      <c r="P52" s="36"/>
      <c r="Q52" s="36"/>
      <c r="R52" s="18"/>
      <c r="S52" s="18"/>
      <c r="T52" s="18"/>
    </row>
    <row r="53" spans="1:20" x14ac:dyDescent="0.35">
      <c r="A53" s="32" t="s">
        <v>11</v>
      </c>
      <c r="B53" s="33"/>
      <c r="C53" s="33">
        <v>1</v>
      </c>
      <c r="D53" s="33">
        <v>6</v>
      </c>
      <c r="E53" s="33">
        <v>7</v>
      </c>
      <c r="F53" s="33">
        <v>9</v>
      </c>
      <c r="G53" s="33">
        <v>8</v>
      </c>
      <c r="H53" s="111">
        <v>11</v>
      </c>
      <c r="I53" s="119">
        <v>11</v>
      </c>
      <c r="J53" s="119">
        <v>7</v>
      </c>
      <c r="K53" s="92" t="s">
        <v>14</v>
      </c>
      <c r="L53" s="33"/>
      <c r="M53" s="33">
        <v>1</v>
      </c>
      <c r="N53" s="33">
        <v>2</v>
      </c>
      <c r="O53" s="33">
        <v>2</v>
      </c>
      <c r="P53" s="33">
        <v>4</v>
      </c>
      <c r="Q53" s="33">
        <v>3</v>
      </c>
      <c r="R53" s="110">
        <v>2</v>
      </c>
      <c r="S53" s="110">
        <v>2</v>
      </c>
      <c r="T53" s="110">
        <v>3</v>
      </c>
    </row>
    <row r="54" spans="1:20" x14ac:dyDescent="0.35">
      <c r="A54" s="37"/>
      <c r="B54" s="31"/>
      <c r="C54" s="31"/>
      <c r="D54" s="31"/>
      <c r="E54" s="31"/>
      <c r="F54" s="31"/>
      <c r="G54" s="31"/>
      <c r="R54" s="18"/>
      <c r="S54" s="18"/>
      <c r="T54" s="18"/>
    </row>
    <row r="55" spans="1:20" x14ac:dyDescent="0.35">
      <c r="A55" s="38" t="s">
        <v>27</v>
      </c>
      <c r="K55" s="92" t="s">
        <v>9</v>
      </c>
      <c r="L55" s="34"/>
      <c r="M55" s="34"/>
      <c r="N55" s="34"/>
      <c r="O55" s="34"/>
      <c r="P55" s="34"/>
      <c r="Q55" s="34"/>
      <c r="R55" s="18"/>
      <c r="S55" s="18"/>
      <c r="T55" s="18"/>
    </row>
    <row r="56" spans="1:20" x14ac:dyDescent="0.35">
      <c r="A56" s="32" t="s">
        <v>7</v>
      </c>
      <c r="B56" s="95"/>
      <c r="C56" s="95">
        <v>0</v>
      </c>
      <c r="D56" s="95">
        <v>1</v>
      </c>
      <c r="E56" s="95">
        <v>1</v>
      </c>
      <c r="F56" s="95">
        <v>1</v>
      </c>
      <c r="G56" s="95">
        <v>1</v>
      </c>
      <c r="H56" s="111">
        <v>1</v>
      </c>
      <c r="I56" s="111">
        <v>1</v>
      </c>
      <c r="J56" s="111">
        <v>2</v>
      </c>
      <c r="K56" s="32" t="s">
        <v>7</v>
      </c>
      <c r="L56" s="33"/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0</v>
      </c>
      <c r="S56" s="33">
        <v>0</v>
      </c>
      <c r="T56" s="110">
        <v>0</v>
      </c>
    </row>
    <row r="57" spans="1:20" x14ac:dyDescent="0.35">
      <c r="A57" s="39" t="s">
        <v>28</v>
      </c>
      <c r="B57" s="95"/>
      <c r="C57" s="95">
        <v>0</v>
      </c>
      <c r="D57" s="95">
        <v>0</v>
      </c>
      <c r="E57" s="95">
        <v>0</v>
      </c>
      <c r="F57" s="95">
        <v>0</v>
      </c>
      <c r="G57" s="95">
        <v>0</v>
      </c>
      <c r="H57" s="111">
        <v>0</v>
      </c>
      <c r="I57" s="111">
        <v>0</v>
      </c>
      <c r="J57" s="111">
        <v>0</v>
      </c>
      <c r="K57" s="32" t="s">
        <v>8</v>
      </c>
      <c r="L57" s="33"/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110">
        <v>0</v>
      </c>
    </row>
    <row r="58" spans="1:20" x14ac:dyDescent="0.35">
      <c r="A58" s="32" t="s">
        <v>8</v>
      </c>
      <c r="B58" s="95"/>
      <c r="C58" s="95">
        <v>0</v>
      </c>
      <c r="D58" s="95">
        <v>0</v>
      </c>
      <c r="E58" s="95">
        <v>0</v>
      </c>
      <c r="F58" s="95">
        <v>0</v>
      </c>
      <c r="G58" s="95">
        <v>1</v>
      </c>
      <c r="H58" s="111">
        <v>1</v>
      </c>
      <c r="I58" s="111">
        <v>1</v>
      </c>
      <c r="J58" s="111">
        <v>0</v>
      </c>
      <c r="K58" s="32" t="s">
        <v>11</v>
      </c>
      <c r="L58" s="33"/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3">
        <v>0</v>
      </c>
      <c r="T58" s="110">
        <v>0</v>
      </c>
    </row>
    <row r="59" spans="1:20" x14ac:dyDescent="0.35">
      <c r="A59" s="34"/>
      <c r="K59" s="93"/>
      <c r="R59" s="18"/>
      <c r="S59" s="18"/>
      <c r="T59" s="18"/>
    </row>
    <row r="60" spans="1:20" x14ac:dyDescent="0.35">
      <c r="A60" s="35" t="s">
        <v>6</v>
      </c>
      <c r="B60" s="31"/>
      <c r="C60" s="31"/>
      <c r="D60" s="31"/>
      <c r="E60" s="31"/>
      <c r="F60" s="31"/>
      <c r="G60" s="31"/>
      <c r="K60" s="92" t="s">
        <v>10</v>
      </c>
      <c r="L60" s="31"/>
      <c r="M60" s="31"/>
      <c r="N60" s="31"/>
      <c r="O60" s="31"/>
      <c r="P60" s="31"/>
      <c r="Q60" s="31"/>
      <c r="R60" s="18"/>
      <c r="S60" s="18"/>
      <c r="T60" s="18"/>
    </row>
    <row r="61" spans="1:20" x14ac:dyDescent="0.35">
      <c r="A61" s="32" t="s">
        <v>7</v>
      </c>
      <c r="B61" s="33"/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136" t="s">
        <v>7</v>
      </c>
      <c r="L61" s="33"/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145">
        <v>0</v>
      </c>
      <c r="S61" s="145">
        <v>0</v>
      </c>
      <c r="T61" s="110">
        <v>0</v>
      </c>
    </row>
    <row r="62" spans="1:20" x14ac:dyDescent="0.35">
      <c r="A62" s="32" t="s">
        <v>8</v>
      </c>
      <c r="B62" s="33"/>
      <c r="C62" s="33">
        <v>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136" t="s">
        <v>8</v>
      </c>
      <c r="L62" s="33"/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33">
        <v>0</v>
      </c>
    </row>
    <row r="63" spans="1:20" x14ac:dyDescent="0.35">
      <c r="A63" s="32" t="s">
        <v>11</v>
      </c>
      <c r="B63" s="33"/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  <c r="K63" s="136" t="s">
        <v>11</v>
      </c>
      <c r="L63" s="33"/>
      <c r="M63" s="33">
        <v>2</v>
      </c>
      <c r="N63" s="33">
        <v>1</v>
      </c>
      <c r="O63" s="33">
        <v>1</v>
      </c>
      <c r="P63" s="33">
        <v>1</v>
      </c>
      <c r="Q63" s="33">
        <v>1</v>
      </c>
      <c r="R63" s="111">
        <v>2</v>
      </c>
      <c r="S63" s="111">
        <v>2</v>
      </c>
      <c r="T63" s="111">
        <v>4</v>
      </c>
    </row>
    <row r="64" spans="1:20" x14ac:dyDescent="0.35">
      <c r="A64" s="37"/>
      <c r="B64" s="31"/>
      <c r="C64" s="31"/>
      <c r="D64" s="31"/>
      <c r="E64" s="34"/>
      <c r="F64" s="34"/>
      <c r="K64" s="136" t="s">
        <v>20</v>
      </c>
      <c r="L64" s="33"/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111">
        <v>1</v>
      </c>
      <c r="S64" s="111">
        <v>1</v>
      </c>
      <c r="T64" s="111">
        <v>1</v>
      </c>
    </row>
    <row r="65" spans="1:20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88"/>
      <c r="L65" s="3"/>
      <c r="M65" s="3"/>
      <c r="N65" s="3"/>
      <c r="O65" s="3"/>
      <c r="P65" s="3"/>
      <c r="Q65" s="3"/>
    </row>
    <row r="66" spans="1:20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92" t="s">
        <v>29</v>
      </c>
      <c r="L66" s="33"/>
      <c r="M66" s="33">
        <v>7</v>
      </c>
      <c r="N66" s="33">
        <v>39</v>
      </c>
      <c r="O66" s="33">
        <v>38</v>
      </c>
      <c r="P66" s="33">
        <v>36</v>
      </c>
      <c r="Q66" s="33">
        <v>26</v>
      </c>
      <c r="R66" s="111">
        <v>31</v>
      </c>
      <c r="S66" s="111">
        <v>27</v>
      </c>
      <c r="T66" s="111">
        <v>31</v>
      </c>
    </row>
    <row r="67" spans="1:20" ht="15.65" customHeight="1" x14ac:dyDescent="0.35">
      <c r="A67" s="108" t="s">
        <v>76</v>
      </c>
      <c r="B67" s="3"/>
      <c r="C67" s="3"/>
      <c r="D67" s="3"/>
      <c r="E67" s="34"/>
      <c r="F67" s="3"/>
      <c r="G67" s="3"/>
      <c r="H67" s="88"/>
      <c r="I67" s="3"/>
      <c r="J67" s="3"/>
      <c r="K67" s="3"/>
      <c r="L67" s="3"/>
      <c r="M67" s="21"/>
    </row>
    <row r="68" spans="1:20" ht="15.65" customHeight="1" x14ac:dyDescent="0.35">
      <c r="A68" s="150"/>
      <c r="B68" s="112" t="s">
        <v>217</v>
      </c>
      <c r="C68" s="112" t="s">
        <v>258</v>
      </c>
      <c r="D68" s="151" t="s">
        <v>30</v>
      </c>
      <c r="E68" s="112">
        <v>2017</v>
      </c>
      <c r="F68" s="112">
        <v>2018</v>
      </c>
      <c r="G68" s="151" t="s">
        <v>30</v>
      </c>
      <c r="H68" s="152">
        <v>2018</v>
      </c>
      <c r="I68" s="152">
        <v>2019</v>
      </c>
      <c r="J68" s="151" t="s">
        <v>30</v>
      </c>
      <c r="K68" s="152">
        <v>2020</v>
      </c>
      <c r="L68" s="151" t="s">
        <v>30</v>
      </c>
      <c r="M68" s="152">
        <v>2021</v>
      </c>
      <c r="N68" s="151" t="s">
        <v>30</v>
      </c>
    </row>
    <row r="69" spans="1:20" ht="15.65" customHeight="1" x14ac:dyDescent="0.35">
      <c r="A69" s="88" t="s">
        <v>31</v>
      </c>
      <c r="B69" s="95">
        <v>1</v>
      </c>
      <c r="C69" s="95">
        <v>1</v>
      </c>
      <c r="D69" s="153">
        <f>(C69-B69)/B69</f>
        <v>0</v>
      </c>
      <c r="E69" s="95">
        <v>1</v>
      </c>
      <c r="F69" s="95">
        <v>1</v>
      </c>
      <c r="G69" s="154">
        <f>(F69-E69)/E69</f>
        <v>0</v>
      </c>
      <c r="H69" s="95">
        <v>1</v>
      </c>
      <c r="I69" s="95">
        <v>1</v>
      </c>
      <c r="J69" s="154">
        <f>(I69-H69)/H69</f>
        <v>0</v>
      </c>
      <c r="K69" s="95">
        <v>1</v>
      </c>
      <c r="L69" s="153">
        <f>(K69-I69)/I69</f>
        <v>0</v>
      </c>
      <c r="M69" s="95">
        <v>1</v>
      </c>
      <c r="N69" s="153">
        <f>(M69-K69)/K69</f>
        <v>0</v>
      </c>
    </row>
    <row r="70" spans="1:20" ht="15.65" customHeight="1" x14ac:dyDescent="0.35">
      <c r="A70" s="88" t="s">
        <v>32</v>
      </c>
      <c r="B70" s="95">
        <v>6</v>
      </c>
      <c r="C70" s="95">
        <v>7</v>
      </c>
      <c r="D70" s="153">
        <f>(C70-B70)/B70</f>
        <v>0.16666666666666666</v>
      </c>
      <c r="E70" s="95">
        <v>7</v>
      </c>
      <c r="F70" s="95">
        <v>7</v>
      </c>
      <c r="G70" s="154">
        <f>(F70-E70)/E70</f>
        <v>0</v>
      </c>
      <c r="H70" s="95">
        <v>7</v>
      </c>
      <c r="I70" s="95">
        <v>9</v>
      </c>
      <c r="J70" s="154">
        <f>(I70-H70)/H70</f>
        <v>0.2857142857142857</v>
      </c>
      <c r="K70" s="95">
        <v>9</v>
      </c>
      <c r="L70" s="153">
        <f>(K70-I70)/I70</f>
        <v>0</v>
      </c>
      <c r="M70" s="95">
        <v>9</v>
      </c>
      <c r="N70" s="153">
        <f>(M70-K70)/K70</f>
        <v>0</v>
      </c>
    </row>
    <row r="71" spans="1:20" ht="15.65" customHeight="1" x14ac:dyDescent="0.35">
      <c r="A71" s="155" t="s">
        <v>151</v>
      </c>
      <c r="B71" s="3"/>
      <c r="C71" s="3"/>
      <c r="D71" s="3"/>
      <c r="E71" s="34"/>
      <c r="F71" s="3"/>
      <c r="G71" s="3"/>
      <c r="H71" s="3"/>
      <c r="I71" s="3"/>
      <c r="J71" s="3"/>
      <c r="K71" s="3"/>
      <c r="L71" s="3"/>
      <c r="M71" s="21"/>
    </row>
    <row r="72" spans="1:20" ht="15.65" customHeight="1" x14ac:dyDescent="0.35">
      <c r="A72" s="155"/>
      <c r="B72" s="3"/>
      <c r="C72" s="3"/>
      <c r="D72" s="3"/>
      <c r="E72" s="34"/>
      <c r="F72" s="3"/>
      <c r="G72" s="3"/>
      <c r="H72" s="3"/>
      <c r="I72" s="3"/>
      <c r="J72" s="3"/>
      <c r="K72" s="3"/>
      <c r="L72" s="3"/>
      <c r="M72" s="21"/>
    </row>
    <row r="73" spans="1:20" ht="15.65" customHeight="1" x14ac:dyDescent="0.35">
      <c r="A73" s="3"/>
      <c r="B73" s="3"/>
      <c r="C73" s="3"/>
      <c r="D73" s="3"/>
      <c r="E73" s="34"/>
      <c r="F73" s="3"/>
      <c r="G73" s="3"/>
      <c r="H73" s="3"/>
      <c r="I73" s="3"/>
      <c r="J73" s="3"/>
      <c r="K73" s="3"/>
      <c r="L73" s="3"/>
      <c r="M73" s="21"/>
    </row>
    <row r="74" spans="1:20" x14ac:dyDescent="0.35">
      <c r="A74" s="198" t="s">
        <v>429</v>
      </c>
      <c r="B74" s="198"/>
      <c r="C74" s="198"/>
      <c r="D74" s="198"/>
      <c r="E74" s="198"/>
      <c r="F74" s="198"/>
      <c r="H74" s="21"/>
      <c r="I74" s="21"/>
      <c r="J74" s="21"/>
      <c r="K74" s="21"/>
      <c r="L74" s="21"/>
    </row>
    <row r="75" spans="1:20" x14ac:dyDescent="0.35">
      <c r="A75" s="198"/>
      <c r="B75" s="198"/>
      <c r="C75" s="198"/>
      <c r="D75" s="198"/>
      <c r="E75" s="198"/>
      <c r="F75" s="198"/>
      <c r="G75" s="21"/>
      <c r="H75" s="21"/>
      <c r="I75" s="21"/>
      <c r="J75" s="21"/>
      <c r="K75" s="21"/>
      <c r="L75" s="21"/>
    </row>
    <row r="76" spans="1:20" x14ac:dyDescent="0.35">
      <c r="A76" s="199"/>
      <c r="B76" s="199"/>
      <c r="C76" s="199"/>
      <c r="D76" s="199"/>
      <c r="E76" s="199"/>
      <c r="F76" s="199"/>
      <c r="G76" s="21"/>
      <c r="H76" s="21"/>
      <c r="I76" s="21"/>
      <c r="J76" s="21"/>
      <c r="K76" s="21"/>
      <c r="L76" s="21"/>
    </row>
    <row r="77" spans="1:20" ht="30.75" customHeight="1" x14ac:dyDescent="0.35">
      <c r="A77" s="41" t="s">
        <v>179</v>
      </c>
      <c r="B77" s="200" t="s">
        <v>80</v>
      </c>
      <c r="C77" s="201"/>
      <c r="D77" s="200" t="s">
        <v>38</v>
      </c>
      <c r="E77" s="201"/>
      <c r="F77" s="42"/>
      <c r="G77" s="21"/>
      <c r="H77" s="21"/>
      <c r="I77" s="21"/>
      <c r="J77" s="21"/>
      <c r="K77" s="21"/>
      <c r="L77" s="21"/>
    </row>
    <row r="78" spans="1:20" x14ac:dyDescent="0.35">
      <c r="A78" s="43"/>
      <c r="B78" s="44"/>
      <c r="C78" s="45"/>
      <c r="D78" s="44"/>
      <c r="E78" s="45"/>
      <c r="F78" s="45" t="s">
        <v>4</v>
      </c>
      <c r="G78" s="21"/>
      <c r="H78" s="21"/>
      <c r="I78" s="21"/>
      <c r="J78" s="21"/>
      <c r="K78" s="21"/>
      <c r="L78" s="21"/>
    </row>
    <row r="79" spans="1:20" x14ac:dyDescent="0.35">
      <c r="A79" s="46"/>
      <c r="B79" s="47" t="s">
        <v>39</v>
      </c>
      <c r="C79" s="48" t="s">
        <v>40</v>
      </c>
      <c r="D79" s="47" t="s">
        <v>39</v>
      </c>
      <c r="E79" s="48" t="s">
        <v>41</v>
      </c>
      <c r="F79" s="48" t="s">
        <v>39</v>
      </c>
      <c r="G79" s="21"/>
      <c r="L79" s="21"/>
    </row>
    <row r="80" spans="1:20" x14ac:dyDescent="0.35">
      <c r="A80" s="49" t="s">
        <v>1</v>
      </c>
      <c r="B80" s="43"/>
      <c r="C80" s="50"/>
      <c r="D80" s="43"/>
      <c r="E80" s="50"/>
      <c r="F80" s="49"/>
      <c r="G80" s="21"/>
      <c r="L80" s="21"/>
    </row>
    <row r="81" spans="1:12" x14ac:dyDescent="0.3">
      <c r="A81" s="51" t="s">
        <v>65</v>
      </c>
      <c r="B81" s="157">
        <v>400</v>
      </c>
      <c r="C81" s="96">
        <f>B81/F81</f>
        <v>0.61443932411674351</v>
      </c>
      <c r="D81" s="157">
        <v>251</v>
      </c>
      <c r="E81" s="96">
        <f>D81/F81</f>
        <v>0.38556067588325654</v>
      </c>
      <c r="F81" s="53">
        <f>SUM(B81,D81)</f>
        <v>651</v>
      </c>
      <c r="G81" s="21"/>
      <c r="L81" s="21"/>
    </row>
    <row r="82" spans="1:12" x14ac:dyDescent="0.3">
      <c r="A82" s="51" t="s">
        <v>180</v>
      </c>
      <c r="B82" s="157">
        <v>171</v>
      </c>
      <c r="C82" s="96">
        <f t="shared" ref="C82:C85" si="12">B82/F82</f>
        <v>1</v>
      </c>
      <c r="D82" s="157">
        <v>0</v>
      </c>
      <c r="E82" s="96">
        <f>D82/F82</f>
        <v>0</v>
      </c>
      <c r="F82" s="53">
        <f>SUM(B82,D82)</f>
        <v>171</v>
      </c>
      <c r="G82" s="21"/>
      <c r="L82" s="21"/>
    </row>
    <row r="83" spans="1:12" x14ac:dyDescent="0.3">
      <c r="A83" s="51" t="s">
        <v>215</v>
      </c>
      <c r="B83" s="157">
        <v>0</v>
      </c>
      <c r="C83" s="96">
        <f t="shared" si="12"/>
        <v>0</v>
      </c>
      <c r="D83" s="157">
        <v>314</v>
      </c>
      <c r="E83" s="96">
        <f>D83/F83</f>
        <v>1</v>
      </c>
      <c r="F83" s="53">
        <f>SUM(B83,D83)</f>
        <v>314</v>
      </c>
      <c r="G83" s="21"/>
      <c r="L83" s="21"/>
    </row>
    <row r="84" spans="1:12" x14ac:dyDescent="0.3">
      <c r="A84" s="51" t="s">
        <v>216</v>
      </c>
      <c r="B84" s="157">
        <v>909</v>
      </c>
      <c r="C84" s="96">
        <f t="shared" si="12"/>
        <v>0.70574534161490687</v>
      </c>
      <c r="D84" s="157">
        <v>379</v>
      </c>
      <c r="E84" s="96">
        <f>D84/F84</f>
        <v>0.29425465838509318</v>
      </c>
      <c r="F84" s="53">
        <f>SUM(B84,D84)</f>
        <v>1288</v>
      </c>
      <c r="G84" s="21"/>
      <c r="L84" s="21"/>
    </row>
    <row r="85" spans="1:12" x14ac:dyDescent="0.3">
      <c r="A85" s="51" t="s">
        <v>461</v>
      </c>
      <c r="B85" s="158">
        <v>165</v>
      </c>
      <c r="C85" s="96">
        <f t="shared" si="12"/>
        <v>1</v>
      </c>
      <c r="D85" s="158">
        <v>0</v>
      </c>
      <c r="E85" s="96">
        <f t="shared" ref="E85" si="13">D85/F85</f>
        <v>0</v>
      </c>
      <c r="F85" s="53">
        <f>SUM(B85,D85)</f>
        <v>165</v>
      </c>
      <c r="G85" s="21"/>
      <c r="L85" s="21"/>
    </row>
    <row r="86" spans="1:12" x14ac:dyDescent="0.35">
      <c r="A86" s="59" t="s">
        <v>49</v>
      </c>
      <c r="B86" s="60">
        <v>165</v>
      </c>
      <c r="C86" s="97">
        <f>B86/F86</f>
        <v>6.3731170336037077E-2</v>
      </c>
      <c r="D86" s="60">
        <f>SUM(D81:D85)</f>
        <v>944</v>
      </c>
      <c r="E86" s="97">
        <f>D86/F86</f>
        <v>0.36461954422556969</v>
      </c>
      <c r="F86" s="62">
        <f>SUM(F81:F85)</f>
        <v>2589</v>
      </c>
    </row>
    <row r="87" spans="1:12" x14ac:dyDescent="0.35">
      <c r="A87" s="63"/>
      <c r="B87" s="64"/>
      <c r="C87" s="65"/>
      <c r="D87" s="66"/>
      <c r="E87" s="65"/>
      <c r="F87" s="67"/>
    </row>
    <row r="88" spans="1:12" x14ac:dyDescent="0.35">
      <c r="A88" s="49" t="s">
        <v>50</v>
      </c>
      <c r="B88" s="64"/>
      <c r="C88" s="65"/>
      <c r="D88" s="66"/>
      <c r="E88" s="65"/>
      <c r="F88" s="67"/>
    </row>
    <row r="89" spans="1:12" x14ac:dyDescent="0.3">
      <c r="A89" s="51" t="s">
        <v>65</v>
      </c>
      <c r="B89" s="157">
        <v>336</v>
      </c>
      <c r="C89" s="96">
        <f>B89/F89</f>
        <v>0.96</v>
      </c>
      <c r="D89" s="157">
        <v>14</v>
      </c>
      <c r="E89" s="96">
        <f>D89/F89</f>
        <v>0.04</v>
      </c>
      <c r="F89" s="53">
        <f>SUM(B89,D89)</f>
        <v>350</v>
      </c>
    </row>
    <row r="90" spans="1:12" x14ac:dyDescent="0.3">
      <c r="A90" s="51" t="s">
        <v>180</v>
      </c>
      <c r="B90" s="157">
        <v>333</v>
      </c>
      <c r="C90" s="96">
        <f>B90/F90</f>
        <v>0.9098360655737705</v>
      </c>
      <c r="D90" s="157">
        <v>33</v>
      </c>
      <c r="E90" s="96">
        <f>D90/F90</f>
        <v>9.0163934426229511E-2</v>
      </c>
      <c r="F90" s="53">
        <f>SUM(B90,D90)</f>
        <v>366</v>
      </c>
    </row>
    <row r="91" spans="1:12" x14ac:dyDescent="0.3">
      <c r="A91" s="51" t="s">
        <v>216</v>
      </c>
      <c r="B91" s="158">
        <v>24</v>
      </c>
      <c r="C91" s="96">
        <f>B91/F91</f>
        <v>0.72727272727272729</v>
      </c>
      <c r="D91" s="158">
        <v>9</v>
      </c>
      <c r="E91" s="96">
        <f>D91/F91</f>
        <v>0.27272727272727271</v>
      </c>
      <c r="F91" s="53">
        <f>SUM(B91,D91)</f>
        <v>33</v>
      </c>
    </row>
    <row r="92" spans="1:12" x14ac:dyDescent="0.35">
      <c r="A92" s="99" t="s">
        <v>62</v>
      </c>
      <c r="B92" s="60">
        <f>SUM(B89:B91)</f>
        <v>693</v>
      </c>
      <c r="C92" s="97">
        <f>B92/F92</f>
        <v>0.92523364485981308</v>
      </c>
      <c r="D92" s="60">
        <f>SUM(D89:D91)</f>
        <v>56</v>
      </c>
      <c r="E92" s="97">
        <f>D92/F92</f>
        <v>7.476635514018691E-2</v>
      </c>
      <c r="F92" s="62">
        <f>SUM(F89:F91)</f>
        <v>749</v>
      </c>
    </row>
    <row r="93" spans="1:12" x14ac:dyDescent="0.35">
      <c r="A93" s="67"/>
      <c r="B93" s="69"/>
      <c r="C93" s="70"/>
      <c r="D93" s="69"/>
      <c r="E93" s="70"/>
      <c r="F93" s="71"/>
    </row>
    <row r="94" spans="1:12" x14ac:dyDescent="0.35">
      <c r="A94" s="49" t="s">
        <v>4</v>
      </c>
      <c r="B94" s="64"/>
      <c r="C94" s="65"/>
      <c r="D94" s="66"/>
      <c r="E94" s="65"/>
      <c r="F94" s="67"/>
    </row>
    <row r="95" spans="1:12" x14ac:dyDescent="0.35">
      <c r="A95" s="51" t="s">
        <v>65</v>
      </c>
      <c r="B95" s="55">
        <f>B81+B89</f>
        <v>736</v>
      </c>
      <c r="C95" s="96">
        <f t="shared" ref="C95:C99" si="14">B95/F95</f>
        <v>0.73526473526473524</v>
      </c>
      <c r="D95" s="52">
        <f>F95-B95</f>
        <v>265</v>
      </c>
      <c r="E95" s="96">
        <f t="shared" ref="E95:E99" si="15">D95/F95</f>
        <v>0.26473526473526471</v>
      </c>
      <c r="F95" s="58">
        <f>F81+F89</f>
        <v>1001</v>
      </c>
    </row>
    <row r="96" spans="1:12" x14ac:dyDescent="0.35">
      <c r="A96" s="51" t="s">
        <v>180</v>
      </c>
      <c r="B96" s="55">
        <f>B82+B90</f>
        <v>504</v>
      </c>
      <c r="C96" s="96">
        <f t="shared" si="14"/>
        <v>0.93854748603351956</v>
      </c>
      <c r="D96" s="52">
        <f>F96-B96</f>
        <v>33</v>
      </c>
      <c r="E96" s="96">
        <f t="shared" si="15"/>
        <v>6.1452513966480445E-2</v>
      </c>
      <c r="F96" s="58">
        <f>F82+F90</f>
        <v>537</v>
      </c>
    </row>
    <row r="97" spans="1:6" x14ac:dyDescent="0.35">
      <c r="A97" s="51" t="s">
        <v>215</v>
      </c>
      <c r="B97" s="55">
        <f>B83</f>
        <v>0</v>
      </c>
      <c r="C97" s="96">
        <f t="shared" si="14"/>
        <v>0</v>
      </c>
      <c r="D97" s="52">
        <f t="shared" ref="D97:D99" si="16">F97-B97</f>
        <v>314</v>
      </c>
      <c r="E97" s="96">
        <f t="shared" si="15"/>
        <v>1</v>
      </c>
      <c r="F97" s="58">
        <f>F83</f>
        <v>314</v>
      </c>
    </row>
    <row r="98" spans="1:6" x14ac:dyDescent="0.35">
      <c r="A98" s="51" t="s">
        <v>216</v>
      </c>
      <c r="B98" s="55">
        <f>B84+B91</f>
        <v>933</v>
      </c>
      <c r="C98" s="96">
        <f t="shared" ref="C98" si="17">B98/F98</f>
        <v>0.72437888198757761</v>
      </c>
      <c r="D98" s="52">
        <f t="shared" ref="D98" si="18">F98-B98</f>
        <v>355</v>
      </c>
      <c r="E98" s="96">
        <f t="shared" ref="E98" si="19">D98/F98</f>
        <v>0.27562111801242234</v>
      </c>
      <c r="F98" s="58">
        <f>F84</f>
        <v>1288</v>
      </c>
    </row>
    <row r="99" spans="1:6" x14ac:dyDescent="0.35">
      <c r="A99" s="51" t="s">
        <v>461</v>
      </c>
      <c r="B99" s="57">
        <f>B85</f>
        <v>165</v>
      </c>
      <c r="C99" s="96">
        <f t="shared" si="14"/>
        <v>1</v>
      </c>
      <c r="D99" s="52">
        <f t="shared" si="16"/>
        <v>0</v>
      </c>
      <c r="E99" s="96">
        <f t="shared" si="15"/>
        <v>0</v>
      </c>
      <c r="F99" s="68">
        <f>F85</f>
        <v>165</v>
      </c>
    </row>
    <row r="100" spans="1:6" x14ac:dyDescent="0.35">
      <c r="A100" s="99" t="s">
        <v>51</v>
      </c>
      <c r="B100" s="60">
        <f>SUM(B95:B99)</f>
        <v>2338</v>
      </c>
      <c r="C100" s="97">
        <f>B100/F100</f>
        <v>0.70741301059001516</v>
      </c>
      <c r="D100" s="60">
        <f>SUM(D95:D99)</f>
        <v>967</v>
      </c>
      <c r="E100" s="97">
        <f>D100/F100</f>
        <v>0.2925869894099849</v>
      </c>
      <c r="F100" s="62">
        <f>SUM(F95:F99)</f>
        <v>3305</v>
      </c>
    </row>
    <row r="101" spans="1:6" x14ac:dyDescent="0.35">
      <c r="A101" s="72"/>
      <c r="B101" s="72"/>
      <c r="C101" s="72"/>
      <c r="D101" s="72"/>
      <c r="E101" s="72"/>
      <c r="F101" s="72"/>
    </row>
    <row r="102" spans="1:6" x14ac:dyDescent="0.35">
      <c r="A102" s="72" t="s">
        <v>92</v>
      </c>
      <c r="B102" s="72"/>
      <c r="C102" s="72"/>
      <c r="D102" s="72"/>
      <c r="E102" s="72"/>
      <c r="F102" s="72"/>
    </row>
    <row r="103" spans="1:6" x14ac:dyDescent="0.35">
      <c r="B103" s="72"/>
      <c r="C103" s="72"/>
      <c r="D103" s="72"/>
      <c r="E103" s="72"/>
      <c r="F103" s="72"/>
    </row>
  </sheetData>
  <mergeCells count="6">
    <mergeCell ref="A1:L1"/>
    <mergeCell ref="A2:L2"/>
    <mergeCell ref="A74:F75"/>
    <mergeCell ref="A76:F76"/>
    <mergeCell ref="B77:C77"/>
    <mergeCell ref="D77:E77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18"/>
  <sheetViews>
    <sheetView zoomScale="70" zoomScaleNormal="70" zoomScaleSheetLayoutView="100" workbookViewId="0">
      <selection activeCell="AB29" sqref="AB29"/>
    </sheetView>
  </sheetViews>
  <sheetFormatPr defaultColWidth="8.75" defaultRowHeight="15.5" x14ac:dyDescent="0.35"/>
  <cols>
    <col min="1" max="1" width="25.58203125" style="14" customWidth="1"/>
    <col min="2" max="9" width="10.75" style="14" customWidth="1"/>
    <col min="10" max="10" width="13.33203125" style="14" customWidth="1"/>
    <col min="11" max="15" width="10.75" style="14" customWidth="1"/>
    <col min="16" max="16" width="10.58203125" style="14" customWidth="1"/>
    <col min="17" max="16384" width="8.75" style="14"/>
  </cols>
  <sheetData>
    <row r="1" spans="1:23" ht="24.75" customHeight="1" x14ac:dyDescent="0.35">
      <c r="A1" s="202" t="s">
        <v>24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23" ht="23" x14ac:dyDescent="0.35">
      <c r="A2" s="202" t="s">
        <v>19</v>
      </c>
      <c r="B2" s="202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23" ht="17.5" x14ac:dyDescent="0.3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23" ht="17.5" x14ac:dyDescent="0.35">
      <c r="A4" s="16" t="s">
        <v>0</v>
      </c>
      <c r="B4" s="13" t="s">
        <v>33</v>
      </c>
      <c r="E4" s="13"/>
      <c r="F4" s="13"/>
      <c r="G4" s="13"/>
      <c r="H4" s="15"/>
      <c r="I4" s="15"/>
      <c r="J4" s="15"/>
      <c r="K4" s="15"/>
      <c r="L4" s="15"/>
    </row>
    <row r="5" spans="1:23" ht="17.5" x14ac:dyDescent="0.35">
      <c r="A5" s="16"/>
      <c r="B5" s="16"/>
      <c r="C5" s="13"/>
      <c r="D5" s="13"/>
      <c r="E5" s="13"/>
      <c r="F5" s="13"/>
      <c r="G5" s="13"/>
      <c r="H5" s="15"/>
      <c r="I5" s="15"/>
      <c r="J5" s="15"/>
      <c r="K5" s="15"/>
      <c r="L5" s="15"/>
    </row>
    <row r="6" spans="1:23" ht="16" thickBot="1" x14ac:dyDescent="0.4">
      <c r="A6" s="3"/>
      <c r="B6" s="1" t="s">
        <v>22</v>
      </c>
      <c r="C6" s="1" t="s">
        <v>23</v>
      </c>
      <c r="D6" s="1" t="s">
        <v>153</v>
      </c>
      <c r="E6" s="1" t="s">
        <v>186</v>
      </c>
      <c r="F6" s="1" t="s">
        <v>217</v>
      </c>
      <c r="G6" s="1" t="s">
        <v>258</v>
      </c>
      <c r="H6" s="30" t="s">
        <v>312</v>
      </c>
      <c r="I6" s="30" t="s">
        <v>357</v>
      </c>
      <c r="J6" s="30" t="s">
        <v>399</v>
      </c>
      <c r="K6" s="30" t="s">
        <v>428</v>
      </c>
      <c r="M6" s="1" t="s">
        <v>22</v>
      </c>
      <c r="N6" s="1" t="s">
        <v>23</v>
      </c>
      <c r="O6" s="1" t="s">
        <v>153</v>
      </c>
      <c r="P6" s="1" t="s">
        <v>186</v>
      </c>
      <c r="Q6" s="1" t="s">
        <v>217</v>
      </c>
      <c r="R6" s="1" t="s">
        <v>258</v>
      </c>
      <c r="S6" s="30" t="s">
        <v>312</v>
      </c>
      <c r="T6" s="30" t="s">
        <v>357</v>
      </c>
      <c r="U6" s="30" t="s">
        <v>399</v>
      </c>
      <c r="V6" s="30" t="s">
        <v>428</v>
      </c>
    </row>
    <row r="7" spans="1:23" ht="16" thickTop="1" x14ac:dyDescent="0.35">
      <c r="A7" s="19" t="s">
        <v>89</v>
      </c>
      <c r="B7" s="3"/>
      <c r="C7" s="3"/>
      <c r="D7" s="3"/>
      <c r="E7" s="3"/>
      <c r="F7" s="3"/>
      <c r="G7" s="3"/>
      <c r="H7" s="3"/>
      <c r="I7" s="18"/>
      <c r="J7" s="18"/>
      <c r="K7" s="18"/>
      <c r="L7" s="137" t="s">
        <v>90</v>
      </c>
      <c r="M7" s="3"/>
      <c r="N7" s="3"/>
      <c r="O7" s="3"/>
      <c r="P7" s="3"/>
      <c r="Q7" s="3"/>
      <c r="R7" s="3"/>
      <c r="S7" s="18"/>
      <c r="T7" s="18"/>
      <c r="U7" s="18"/>
    </row>
    <row r="8" spans="1:23" x14ac:dyDescent="0.35">
      <c r="A8" s="3" t="s">
        <v>1</v>
      </c>
      <c r="B8" s="10">
        <v>1038</v>
      </c>
      <c r="C8" s="10">
        <v>1202</v>
      </c>
      <c r="D8" s="10">
        <v>1166</v>
      </c>
      <c r="E8" s="10">
        <v>1566</v>
      </c>
      <c r="F8" s="10">
        <v>2036</v>
      </c>
      <c r="G8" s="10">
        <v>2191</v>
      </c>
      <c r="H8" s="10">
        <v>2237</v>
      </c>
      <c r="I8" s="110">
        <v>2560</v>
      </c>
      <c r="J8" s="110">
        <v>2557</v>
      </c>
      <c r="K8" s="110">
        <v>2329</v>
      </c>
      <c r="L8" s="88" t="s">
        <v>1</v>
      </c>
      <c r="M8" s="10">
        <v>843</v>
      </c>
      <c r="N8" s="10">
        <v>1004</v>
      </c>
      <c r="O8" s="10">
        <v>990</v>
      </c>
      <c r="P8" s="10">
        <v>1342</v>
      </c>
      <c r="Q8" s="10">
        <v>1721</v>
      </c>
      <c r="R8" s="10">
        <v>1908</v>
      </c>
      <c r="S8" s="10">
        <v>1907</v>
      </c>
      <c r="T8" s="110">
        <v>2263</v>
      </c>
      <c r="U8" s="110">
        <v>2183</v>
      </c>
      <c r="V8" s="110">
        <v>2003</v>
      </c>
      <c r="W8" s="138"/>
    </row>
    <row r="9" spans="1:23" x14ac:dyDescent="0.35">
      <c r="A9" s="3" t="s">
        <v>2</v>
      </c>
      <c r="B9" s="10">
        <v>274</v>
      </c>
      <c r="C9" s="10">
        <v>340</v>
      </c>
      <c r="D9" s="10">
        <v>381</v>
      </c>
      <c r="E9" s="10">
        <v>407</v>
      </c>
      <c r="F9" s="10">
        <v>467</v>
      </c>
      <c r="G9" s="10">
        <v>400</v>
      </c>
      <c r="H9" s="10">
        <v>377</v>
      </c>
      <c r="I9" s="110">
        <v>263</v>
      </c>
      <c r="J9" s="110">
        <v>293</v>
      </c>
      <c r="K9" s="110">
        <v>325</v>
      </c>
      <c r="L9" s="88" t="s">
        <v>2</v>
      </c>
      <c r="M9" s="10">
        <v>176</v>
      </c>
      <c r="N9" s="10">
        <v>211</v>
      </c>
      <c r="O9" s="10">
        <v>258</v>
      </c>
      <c r="P9" s="10">
        <v>282</v>
      </c>
      <c r="Q9" s="10">
        <v>312</v>
      </c>
      <c r="R9" s="10">
        <v>255</v>
      </c>
      <c r="S9" s="10">
        <v>275</v>
      </c>
      <c r="T9" s="110">
        <v>172</v>
      </c>
      <c r="U9" s="110">
        <v>216</v>
      </c>
      <c r="V9" s="111">
        <v>282</v>
      </c>
      <c r="W9" s="138"/>
    </row>
    <row r="10" spans="1:23" x14ac:dyDescent="0.35">
      <c r="A10" s="3" t="s">
        <v>5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2</v>
      </c>
      <c r="I10" s="110">
        <v>0</v>
      </c>
      <c r="J10" s="110">
        <v>0</v>
      </c>
      <c r="K10" s="110">
        <v>0</v>
      </c>
      <c r="L10" s="88" t="s">
        <v>5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1</v>
      </c>
      <c r="T10" s="110">
        <v>0</v>
      </c>
      <c r="U10" s="110">
        <v>0</v>
      </c>
      <c r="V10" s="111">
        <v>0</v>
      </c>
      <c r="W10" s="138"/>
    </row>
    <row r="11" spans="1:23" x14ac:dyDescent="0.35">
      <c r="A11" s="3" t="s">
        <v>3</v>
      </c>
      <c r="B11" s="10">
        <v>138</v>
      </c>
      <c r="C11" s="10">
        <v>111</v>
      </c>
      <c r="D11" s="10">
        <v>114</v>
      </c>
      <c r="E11" s="10">
        <v>115</v>
      </c>
      <c r="F11" s="10">
        <v>84</v>
      </c>
      <c r="G11" s="10">
        <v>111</v>
      </c>
      <c r="H11" s="10">
        <v>96</v>
      </c>
      <c r="I11" s="110">
        <v>90</v>
      </c>
      <c r="J11" s="110">
        <v>96</v>
      </c>
      <c r="K11" s="110">
        <v>108</v>
      </c>
      <c r="L11" s="88" t="s">
        <v>3</v>
      </c>
      <c r="M11" s="10">
        <v>89</v>
      </c>
      <c r="N11" s="10">
        <v>70</v>
      </c>
      <c r="O11" s="10">
        <v>87</v>
      </c>
      <c r="P11" s="10">
        <v>92</v>
      </c>
      <c r="Q11" s="10">
        <v>58</v>
      </c>
      <c r="R11" s="10">
        <v>66</v>
      </c>
      <c r="S11" s="10">
        <v>69</v>
      </c>
      <c r="T11" s="110">
        <v>41</v>
      </c>
      <c r="U11" s="110">
        <v>59</v>
      </c>
      <c r="V11" s="111">
        <v>74</v>
      </c>
      <c r="W11" s="138"/>
    </row>
    <row r="12" spans="1:23" x14ac:dyDescent="0.35">
      <c r="A12" s="7" t="s">
        <v>4</v>
      </c>
      <c r="B12" s="8">
        <f t="shared" ref="B12:K12" si="0">SUM(B8:B11)</f>
        <v>1450</v>
      </c>
      <c r="C12" s="8">
        <f t="shared" si="0"/>
        <v>1653</v>
      </c>
      <c r="D12" s="8">
        <f t="shared" si="0"/>
        <v>1661</v>
      </c>
      <c r="E12" s="8">
        <f t="shared" si="0"/>
        <v>2088</v>
      </c>
      <c r="F12" s="8">
        <f t="shared" si="0"/>
        <v>2587</v>
      </c>
      <c r="G12" s="8">
        <f t="shared" si="0"/>
        <v>2702</v>
      </c>
      <c r="H12" s="8">
        <f t="shared" si="0"/>
        <v>2712</v>
      </c>
      <c r="I12" s="8">
        <f t="shared" si="0"/>
        <v>2913</v>
      </c>
      <c r="J12" s="8">
        <f t="shared" si="0"/>
        <v>2946</v>
      </c>
      <c r="K12" s="8">
        <f t="shared" si="0"/>
        <v>2762</v>
      </c>
      <c r="L12" s="91" t="s">
        <v>4</v>
      </c>
      <c r="M12" s="8">
        <f t="shared" ref="M12:V12" si="1">SUM(M8:M11)</f>
        <v>1108</v>
      </c>
      <c r="N12" s="8">
        <f t="shared" si="1"/>
        <v>1285</v>
      </c>
      <c r="O12" s="8">
        <f t="shared" si="1"/>
        <v>1335</v>
      </c>
      <c r="P12" s="8">
        <f t="shared" si="1"/>
        <v>1716</v>
      </c>
      <c r="Q12" s="8">
        <f t="shared" si="1"/>
        <v>2091</v>
      </c>
      <c r="R12" s="8">
        <f t="shared" si="1"/>
        <v>2229</v>
      </c>
      <c r="S12" s="8">
        <f t="shared" si="1"/>
        <v>2252</v>
      </c>
      <c r="T12" s="8">
        <f t="shared" si="1"/>
        <v>2476</v>
      </c>
      <c r="U12" s="8">
        <f t="shared" si="1"/>
        <v>2458</v>
      </c>
      <c r="V12" s="8">
        <f t="shared" si="1"/>
        <v>2359</v>
      </c>
      <c r="W12" s="138"/>
    </row>
    <row r="13" spans="1:23" x14ac:dyDescent="0.35">
      <c r="A13" s="3"/>
      <c r="B13" s="3"/>
      <c r="C13" s="7"/>
      <c r="D13" s="17"/>
      <c r="E13" s="3"/>
      <c r="F13" s="3"/>
      <c r="G13" s="3"/>
      <c r="H13" s="3"/>
      <c r="I13" s="3"/>
      <c r="J13" s="139"/>
      <c r="K13" s="139"/>
      <c r="L13" s="17"/>
      <c r="M13" s="140"/>
      <c r="N13" s="17"/>
      <c r="O13" s="3"/>
      <c r="P13" s="3"/>
      <c r="Q13" s="3"/>
      <c r="R13" s="18"/>
      <c r="S13" s="18"/>
      <c r="T13" s="18"/>
    </row>
    <row r="14" spans="1:23" ht="18" customHeight="1" thickBot="1" x14ac:dyDescent="0.4">
      <c r="A14" s="7"/>
      <c r="B14" s="1" t="s">
        <v>22</v>
      </c>
      <c r="C14" s="1" t="s">
        <v>23</v>
      </c>
      <c r="D14" s="1" t="s">
        <v>153</v>
      </c>
      <c r="E14" s="1" t="s">
        <v>186</v>
      </c>
      <c r="F14" s="1" t="s">
        <v>217</v>
      </c>
      <c r="G14" s="1" t="s">
        <v>258</v>
      </c>
      <c r="H14" s="30" t="s">
        <v>312</v>
      </c>
      <c r="I14" s="30" t="s">
        <v>357</v>
      </c>
      <c r="J14" s="30" t="s">
        <v>399</v>
      </c>
      <c r="K14" s="30" t="s">
        <v>428</v>
      </c>
      <c r="L14" s="141"/>
      <c r="M14" s="1" t="s">
        <v>22</v>
      </c>
      <c r="N14" s="1" t="s">
        <v>23</v>
      </c>
      <c r="O14" s="1" t="s">
        <v>153</v>
      </c>
      <c r="P14" s="1" t="s">
        <v>186</v>
      </c>
      <c r="Q14" s="1" t="s">
        <v>217</v>
      </c>
      <c r="R14" s="1" t="s">
        <v>258</v>
      </c>
      <c r="S14" s="30" t="s">
        <v>312</v>
      </c>
      <c r="T14" s="30" t="s">
        <v>357</v>
      </c>
      <c r="U14" s="30" t="s">
        <v>399</v>
      </c>
      <c r="V14" s="30" t="s">
        <v>428</v>
      </c>
    </row>
    <row r="15" spans="1:23" ht="16.5" customHeight="1" thickTop="1" x14ac:dyDescent="0.35">
      <c r="A15" s="19" t="s">
        <v>12</v>
      </c>
      <c r="B15" s="3"/>
      <c r="C15" s="3"/>
      <c r="D15" s="3"/>
      <c r="E15" s="3"/>
      <c r="F15" s="3"/>
      <c r="G15" s="3"/>
      <c r="H15" s="3"/>
      <c r="I15" s="18"/>
      <c r="J15" s="18"/>
      <c r="K15" s="18"/>
      <c r="L15" s="142" t="s">
        <v>152</v>
      </c>
      <c r="M15" s="18"/>
      <c r="N15" s="18"/>
      <c r="O15" s="3"/>
      <c r="P15" s="3"/>
      <c r="Q15" s="3"/>
      <c r="R15" s="3"/>
      <c r="S15" s="18"/>
      <c r="T15" s="18"/>
      <c r="U15" s="18"/>
    </row>
    <row r="16" spans="1:23" ht="15" customHeight="1" x14ac:dyDescent="0.35">
      <c r="A16" s="3" t="s">
        <v>1</v>
      </c>
      <c r="B16" s="10">
        <v>1758</v>
      </c>
      <c r="C16" s="10">
        <v>1805</v>
      </c>
      <c r="D16" s="10">
        <v>1864</v>
      </c>
      <c r="E16" s="10">
        <v>1981</v>
      </c>
      <c r="F16" s="10">
        <v>2250</v>
      </c>
      <c r="G16" s="10">
        <v>2513</v>
      </c>
      <c r="H16" s="10">
        <v>2678</v>
      </c>
      <c r="I16" s="95">
        <v>2859</v>
      </c>
      <c r="J16" s="95">
        <v>2947</v>
      </c>
      <c r="K16" s="95">
        <v>2831</v>
      </c>
      <c r="L16" s="88" t="s">
        <v>1</v>
      </c>
      <c r="M16" s="10">
        <v>7</v>
      </c>
      <c r="N16" s="10">
        <v>7</v>
      </c>
      <c r="O16" s="10">
        <v>8</v>
      </c>
      <c r="P16" s="10">
        <v>8</v>
      </c>
      <c r="Q16" s="10">
        <v>8</v>
      </c>
      <c r="R16" s="10">
        <v>9</v>
      </c>
      <c r="S16" s="10">
        <v>9</v>
      </c>
      <c r="T16" s="110">
        <v>9</v>
      </c>
      <c r="U16" s="110">
        <v>10</v>
      </c>
      <c r="V16" s="110">
        <v>9</v>
      </c>
    </row>
    <row r="17" spans="1:28" ht="15" customHeight="1" x14ac:dyDescent="0.35">
      <c r="A17" s="3" t="s">
        <v>2</v>
      </c>
      <c r="B17" s="10">
        <v>380</v>
      </c>
      <c r="C17" s="10">
        <v>363</v>
      </c>
      <c r="D17" s="10">
        <v>351</v>
      </c>
      <c r="E17" s="10">
        <v>333</v>
      </c>
      <c r="F17" s="10">
        <v>346</v>
      </c>
      <c r="G17" s="10">
        <v>336</v>
      </c>
      <c r="H17" s="10">
        <v>319</v>
      </c>
      <c r="I17" s="95">
        <v>313</v>
      </c>
      <c r="J17" s="95">
        <v>345</v>
      </c>
      <c r="K17" s="95">
        <v>473</v>
      </c>
      <c r="L17" s="88" t="s">
        <v>2</v>
      </c>
      <c r="M17" s="10">
        <v>9</v>
      </c>
      <c r="N17" s="10">
        <v>10</v>
      </c>
      <c r="O17" s="10">
        <v>11</v>
      </c>
      <c r="P17" s="10">
        <v>12</v>
      </c>
      <c r="Q17" s="10">
        <v>10</v>
      </c>
      <c r="R17" s="10">
        <v>10</v>
      </c>
      <c r="S17" s="10">
        <v>9</v>
      </c>
      <c r="T17" s="110">
        <v>12</v>
      </c>
      <c r="U17" s="110">
        <v>10</v>
      </c>
      <c r="V17" s="110">
        <v>10</v>
      </c>
    </row>
    <row r="18" spans="1:28" ht="14.15" customHeight="1" x14ac:dyDescent="0.35">
      <c r="A18" s="3" t="s">
        <v>5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1</v>
      </c>
      <c r="I18" s="95">
        <v>0</v>
      </c>
      <c r="J18" s="95">
        <v>0</v>
      </c>
      <c r="K18" s="95">
        <v>1</v>
      </c>
      <c r="L18" s="88" t="s">
        <v>5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1</v>
      </c>
      <c r="T18" s="110">
        <v>0</v>
      </c>
      <c r="U18" s="110">
        <v>0</v>
      </c>
      <c r="V18" s="110">
        <v>1</v>
      </c>
    </row>
    <row r="19" spans="1:28" ht="14.15" customHeight="1" x14ac:dyDescent="0.35">
      <c r="A19" s="3" t="s">
        <v>3</v>
      </c>
      <c r="B19" s="10">
        <v>184</v>
      </c>
      <c r="C19" s="10">
        <v>175</v>
      </c>
      <c r="D19" s="10">
        <v>177</v>
      </c>
      <c r="E19" s="10">
        <v>187</v>
      </c>
      <c r="F19" s="10">
        <v>180</v>
      </c>
      <c r="G19" s="10">
        <v>164</v>
      </c>
      <c r="H19" s="10">
        <v>174</v>
      </c>
      <c r="I19" s="95">
        <v>171</v>
      </c>
      <c r="J19" s="95">
        <v>152</v>
      </c>
      <c r="K19" s="95">
        <v>138</v>
      </c>
      <c r="L19" s="88" t="s">
        <v>3</v>
      </c>
      <c r="M19" s="10">
        <v>7</v>
      </c>
      <c r="N19" s="10">
        <v>7</v>
      </c>
      <c r="O19" s="10">
        <v>7</v>
      </c>
      <c r="P19" s="10">
        <v>7</v>
      </c>
      <c r="Q19" s="10">
        <v>7</v>
      </c>
      <c r="R19" s="10">
        <v>7</v>
      </c>
      <c r="S19" s="10">
        <v>7</v>
      </c>
      <c r="T19" s="110">
        <v>8</v>
      </c>
      <c r="U19" s="110">
        <v>7</v>
      </c>
      <c r="V19" s="110">
        <v>8</v>
      </c>
    </row>
    <row r="20" spans="1:28" ht="14.15" customHeight="1" x14ac:dyDescent="0.35">
      <c r="A20" s="7" t="s">
        <v>4</v>
      </c>
      <c r="B20" s="8">
        <f t="shared" ref="B20:G20" si="2">SUM(B16:B19)</f>
        <v>2322</v>
      </c>
      <c r="C20" s="8">
        <f t="shared" si="2"/>
        <v>2343</v>
      </c>
      <c r="D20" s="8">
        <f t="shared" si="2"/>
        <v>2392</v>
      </c>
      <c r="E20" s="8">
        <f t="shared" si="2"/>
        <v>2501</v>
      </c>
      <c r="F20" s="8">
        <f t="shared" si="2"/>
        <v>2776</v>
      </c>
      <c r="G20" s="8">
        <f t="shared" si="2"/>
        <v>3013</v>
      </c>
      <c r="H20" s="8">
        <f>SUM(H16:H19)</f>
        <v>3172</v>
      </c>
      <c r="I20" s="8">
        <f>SUM(I16:I19)</f>
        <v>3343</v>
      </c>
      <c r="J20" s="8">
        <f>SUM(J16:J19)</f>
        <v>3444</v>
      </c>
      <c r="K20" s="8">
        <f t="shared" ref="K20" si="3">SUM(K16:K19)</f>
        <v>3443</v>
      </c>
      <c r="L20" s="91" t="s">
        <v>4</v>
      </c>
      <c r="M20" s="8">
        <f t="shared" ref="M20:R20" si="4">SUM(M16:M19)</f>
        <v>23</v>
      </c>
      <c r="N20" s="8">
        <f t="shared" si="4"/>
        <v>24</v>
      </c>
      <c r="O20" s="8">
        <f t="shared" si="4"/>
        <v>26</v>
      </c>
      <c r="P20" s="8">
        <f t="shared" si="4"/>
        <v>27</v>
      </c>
      <c r="Q20" s="8">
        <f t="shared" si="4"/>
        <v>25</v>
      </c>
      <c r="R20" s="8">
        <f t="shared" si="4"/>
        <v>26</v>
      </c>
      <c r="S20" s="8">
        <f>SUM(S16:S19)</f>
        <v>26</v>
      </c>
      <c r="T20" s="8">
        <f>SUM(T16:T19)</f>
        <v>29</v>
      </c>
      <c r="U20" s="8">
        <f>SUM(U16:U19)</f>
        <v>27</v>
      </c>
      <c r="V20" s="8">
        <f t="shared" ref="V20" si="5">SUM(V16:V19)</f>
        <v>28</v>
      </c>
    </row>
    <row r="21" spans="1:28" ht="15" customHeight="1" x14ac:dyDescent="0.35">
      <c r="A21" s="3" t="s">
        <v>356</v>
      </c>
      <c r="B21" s="3"/>
      <c r="C21" s="7"/>
      <c r="D21" s="2"/>
      <c r="E21" s="20"/>
      <c r="F21" s="20"/>
      <c r="G21" s="20"/>
      <c r="H21" s="3"/>
      <c r="I21" s="3"/>
      <c r="J21" s="18"/>
      <c r="K21" s="18"/>
      <c r="L21" s="3"/>
      <c r="M21" s="18"/>
      <c r="N21" s="18"/>
      <c r="O21" s="18"/>
      <c r="P21" s="18"/>
      <c r="Q21" s="18"/>
    </row>
    <row r="22" spans="1:28" ht="16.5" customHeight="1" x14ac:dyDescent="0.35">
      <c r="A22" s="3"/>
      <c r="B22" s="9" t="s">
        <v>17</v>
      </c>
      <c r="C22" s="9" t="s">
        <v>15</v>
      </c>
      <c r="D22" s="9" t="s">
        <v>16</v>
      </c>
      <c r="E22" s="9" t="s">
        <v>17</v>
      </c>
      <c r="F22" s="9" t="s">
        <v>15</v>
      </c>
      <c r="G22" s="9" t="s">
        <v>16</v>
      </c>
      <c r="H22" s="9" t="s">
        <v>17</v>
      </c>
      <c r="I22" s="9" t="s">
        <v>15</v>
      </c>
      <c r="J22" s="9" t="s">
        <v>16</v>
      </c>
      <c r="K22" s="9" t="s">
        <v>17</v>
      </c>
      <c r="L22" s="9" t="s">
        <v>15</v>
      </c>
      <c r="M22" s="9" t="s">
        <v>16</v>
      </c>
      <c r="N22" s="9" t="s">
        <v>17</v>
      </c>
      <c r="O22" s="9" t="s">
        <v>15</v>
      </c>
      <c r="P22" s="9" t="s">
        <v>16</v>
      </c>
      <c r="Q22" s="9" t="s">
        <v>17</v>
      </c>
      <c r="R22" s="9" t="s">
        <v>15</v>
      </c>
      <c r="S22" s="9" t="s">
        <v>16</v>
      </c>
      <c r="T22" s="9" t="s">
        <v>17</v>
      </c>
      <c r="U22" s="9" t="s">
        <v>15</v>
      </c>
      <c r="V22" s="9" t="s">
        <v>16</v>
      </c>
      <c r="W22" s="9" t="s">
        <v>17</v>
      </c>
      <c r="X22" s="9" t="s">
        <v>15</v>
      </c>
      <c r="Y22" s="9" t="s">
        <v>16</v>
      </c>
      <c r="Z22" s="9" t="s">
        <v>17</v>
      </c>
      <c r="AA22" s="9" t="s">
        <v>15</v>
      </c>
      <c r="AB22" s="9" t="s">
        <v>16</v>
      </c>
    </row>
    <row r="23" spans="1:28" ht="16.5" customHeight="1" thickBot="1" x14ac:dyDescent="0.4">
      <c r="A23" s="3"/>
      <c r="B23" s="1">
        <v>2013</v>
      </c>
      <c r="C23" s="1">
        <v>2013</v>
      </c>
      <c r="D23" s="1">
        <v>2014</v>
      </c>
      <c r="E23" s="1">
        <v>2014</v>
      </c>
      <c r="F23" s="1">
        <v>2014</v>
      </c>
      <c r="G23" s="1">
        <v>2015</v>
      </c>
      <c r="H23" s="1">
        <v>2015</v>
      </c>
      <c r="I23" s="1">
        <v>2015</v>
      </c>
      <c r="J23" s="1">
        <v>2016</v>
      </c>
      <c r="K23" s="1">
        <v>2016</v>
      </c>
      <c r="L23" s="1">
        <v>2016</v>
      </c>
      <c r="M23" s="1">
        <v>2017</v>
      </c>
      <c r="N23" s="1">
        <v>2017</v>
      </c>
      <c r="O23" s="1">
        <v>2017</v>
      </c>
      <c r="P23" s="1">
        <v>2018</v>
      </c>
      <c r="Q23" s="1">
        <v>2018</v>
      </c>
      <c r="R23" s="1">
        <v>2018</v>
      </c>
      <c r="S23" s="1">
        <v>2019</v>
      </c>
      <c r="T23" s="1">
        <v>2019</v>
      </c>
      <c r="U23" s="1">
        <v>2019</v>
      </c>
      <c r="V23" s="1">
        <v>2020</v>
      </c>
      <c r="W23" s="1">
        <v>2020</v>
      </c>
      <c r="X23" s="1">
        <v>2020</v>
      </c>
      <c r="Y23" s="1">
        <v>2021</v>
      </c>
      <c r="Z23" s="1">
        <v>2021</v>
      </c>
      <c r="AA23" s="1">
        <v>2021</v>
      </c>
      <c r="AB23" s="1">
        <v>2022</v>
      </c>
    </row>
    <row r="24" spans="1:28" ht="15" customHeight="1" thickTop="1" x14ac:dyDescent="0.35">
      <c r="A24" s="19" t="s">
        <v>18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28" ht="14.15" customHeight="1" x14ac:dyDescent="0.35">
      <c r="A25" s="3" t="s">
        <v>1</v>
      </c>
      <c r="B25" s="10">
        <v>36</v>
      </c>
      <c r="C25" s="10">
        <v>93</v>
      </c>
      <c r="D25" s="10">
        <v>152</v>
      </c>
      <c r="E25" s="10">
        <v>45</v>
      </c>
      <c r="F25" s="10">
        <v>92</v>
      </c>
      <c r="G25" s="10">
        <v>199</v>
      </c>
      <c r="H25" s="10">
        <v>46</v>
      </c>
      <c r="I25" s="10">
        <v>69</v>
      </c>
      <c r="J25" s="10">
        <v>173</v>
      </c>
      <c r="K25" s="10">
        <v>48</v>
      </c>
      <c r="L25" s="10">
        <v>91</v>
      </c>
      <c r="M25" s="10">
        <v>170</v>
      </c>
      <c r="N25" s="10">
        <v>46</v>
      </c>
      <c r="O25" s="10">
        <v>110</v>
      </c>
      <c r="P25" s="10">
        <v>202</v>
      </c>
      <c r="Q25" s="10">
        <v>30</v>
      </c>
      <c r="R25" s="10">
        <v>105</v>
      </c>
      <c r="S25" s="10">
        <v>248</v>
      </c>
      <c r="T25" s="111">
        <v>33</v>
      </c>
      <c r="U25" s="111">
        <v>88</v>
      </c>
      <c r="V25" s="111">
        <v>304</v>
      </c>
      <c r="W25" s="111">
        <v>35</v>
      </c>
      <c r="X25" s="111">
        <v>110</v>
      </c>
      <c r="Y25" s="111">
        <v>354</v>
      </c>
      <c r="Z25" s="111">
        <v>39</v>
      </c>
      <c r="AA25" s="111">
        <v>96</v>
      </c>
      <c r="AB25" s="111">
        <v>346</v>
      </c>
    </row>
    <row r="26" spans="1:28" ht="14.15" customHeight="1" x14ac:dyDescent="0.35">
      <c r="A26" s="3" t="s">
        <v>2</v>
      </c>
      <c r="B26" s="10">
        <v>22</v>
      </c>
      <c r="C26" s="10">
        <v>56</v>
      </c>
      <c r="D26" s="10">
        <v>73</v>
      </c>
      <c r="E26" s="10">
        <v>15</v>
      </c>
      <c r="F26" s="10">
        <v>60</v>
      </c>
      <c r="G26" s="10">
        <v>50</v>
      </c>
      <c r="H26" s="10">
        <v>24</v>
      </c>
      <c r="I26" s="10">
        <v>55</v>
      </c>
      <c r="J26" s="10">
        <v>47</v>
      </c>
      <c r="K26" s="10">
        <v>18</v>
      </c>
      <c r="L26" s="10">
        <v>52</v>
      </c>
      <c r="M26" s="10">
        <v>48</v>
      </c>
      <c r="N26" s="10">
        <v>16</v>
      </c>
      <c r="O26" s="10">
        <v>53</v>
      </c>
      <c r="P26" s="10">
        <v>59</v>
      </c>
      <c r="Q26" s="10">
        <v>23</v>
      </c>
      <c r="R26" s="10">
        <v>37</v>
      </c>
      <c r="S26" s="10">
        <v>54</v>
      </c>
      <c r="T26" s="111">
        <v>23</v>
      </c>
      <c r="U26" s="111">
        <v>37</v>
      </c>
      <c r="V26" s="111">
        <v>70</v>
      </c>
      <c r="W26" s="111">
        <v>26</v>
      </c>
      <c r="X26" s="111">
        <v>33</v>
      </c>
      <c r="Y26" s="111">
        <v>43</v>
      </c>
      <c r="Z26" s="111">
        <v>14</v>
      </c>
      <c r="AA26" s="111">
        <v>43</v>
      </c>
      <c r="AB26" s="111">
        <v>65</v>
      </c>
    </row>
    <row r="27" spans="1:28" x14ac:dyDescent="0.35">
      <c r="A27" s="3" t="s">
        <v>5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11">
        <v>0</v>
      </c>
      <c r="U27" s="111">
        <v>0</v>
      </c>
      <c r="V27" s="111">
        <v>0</v>
      </c>
      <c r="W27" s="111">
        <v>0</v>
      </c>
      <c r="X27" s="111">
        <v>0</v>
      </c>
      <c r="Y27" s="111">
        <v>0</v>
      </c>
      <c r="Z27" s="111">
        <v>0</v>
      </c>
      <c r="AA27" s="111">
        <v>0</v>
      </c>
      <c r="AB27" s="111">
        <v>0</v>
      </c>
    </row>
    <row r="28" spans="1:28" ht="14.15" customHeight="1" x14ac:dyDescent="0.35">
      <c r="A28" s="3" t="s">
        <v>3</v>
      </c>
      <c r="B28" s="10">
        <v>3</v>
      </c>
      <c r="C28" s="10">
        <v>5</v>
      </c>
      <c r="D28" s="10">
        <v>6</v>
      </c>
      <c r="E28" s="10">
        <v>6</v>
      </c>
      <c r="F28" s="10">
        <v>7</v>
      </c>
      <c r="G28" s="10">
        <v>5</v>
      </c>
      <c r="H28" s="10">
        <v>2</v>
      </c>
      <c r="I28" s="10">
        <v>6</v>
      </c>
      <c r="J28" s="10">
        <v>9</v>
      </c>
      <c r="K28" s="10">
        <v>2</v>
      </c>
      <c r="L28" s="10">
        <v>15</v>
      </c>
      <c r="M28" s="10">
        <v>7</v>
      </c>
      <c r="N28" s="10">
        <v>4</v>
      </c>
      <c r="O28" s="10">
        <v>2</v>
      </c>
      <c r="P28" s="10">
        <v>7</v>
      </c>
      <c r="Q28" s="10">
        <v>7</v>
      </c>
      <c r="R28" s="10">
        <v>8</v>
      </c>
      <c r="S28" s="10">
        <v>7</v>
      </c>
      <c r="T28" s="111">
        <v>7</v>
      </c>
      <c r="U28" s="111">
        <v>9</v>
      </c>
      <c r="V28" s="111">
        <v>14</v>
      </c>
      <c r="W28" s="111">
        <v>1</v>
      </c>
      <c r="X28" s="111">
        <v>9</v>
      </c>
      <c r="Y28" s="111">
        <v>15</v>
      </c>
      <c r="Z28" s="111">
        <v>6</v>
      </c>
      <c r="AA28" s="111">
        <v>3</v>
      </c>
      <c r="AB28" s="111">
        <v>7</v>
      </c>
    </row>
    <row r="29" spans="1:28" ht="14.15" customHeight="1" x14ac:dyDescent="0.35">
      <c r="A29" s="7" t="s">
        <v>4</v>
      </c>
      <c r="B29" s="8">
        <f t="shared" ref="B29:H29" si="6">SUM(B25:B28)</f>
        <v>61</v>
      </c>
      <c r="C29" s="8">
        <f t="shared" si="6"/>
        <v>154</v>
      </c>
      <c r="D29" s="8">
        <f t="shared" si="6"/>
        <v>231</v>
      </c>
      <c r="E29" s="8">
        <f t="shared" si="6"/>
        <v>66</v>
      </c>
      <c r="F29" s="8">
        <f t="shared" si="6"/>
        <v>159</v>
      </c>
      <c r="G29" s="8">
        <f t="shared" si="6"/>
        <v>254</v>
      </c>
      <c r="H29" s="8">
        <f t="shared" si="6"/>
        <v>72</v>
      </c>
      <c r="I29" s="8">
        <f t="shared" ref="I29:O29" si="7">SUM(I25:I28)</f>
        <v>130</v>
      </c>
      <c r="J29" s="8">
        <f t="shared" si="7"/>
        <v>229</v>
      </c>
      <c r="K29" s="8">
        <f t="shared" si="7"/>
        <v>68</v>
      </c>
      <c r="L29" s="8">
        <f t="shared" si="7"/>
        <v>158</v>
      </c>
      <c r="M29" s="8">
        <f t="shared" si="7"/>
        <v>225</v>
      </c>
      <c r="N29" s="8">
        <f t="shared" si="7"/>
        <v>66</v>
      </c>
      <c r="O29" s="8">
        <f t="shared" si="7"/>
        <v>165</v>
      </c>
      <c r="P29" s="8">
        <f t="shared" ref="P29:V29" si="8">SUM(P25:P28)</f>
        <v>268</v>
      </c>
      <c r="Q29" s="8">
        <f t="shared" si="8"/>
        <v>60</v>
      </c>
      <c r="R29" s="8">
        <f t="shared" si="8"/>
        <v>150</v>
      </c>
      <c r="S29" s="8">
        <f t="shared" si="8"/>
        <v>309</v>
      </c>
      <c r="T29" s="8">
        <f t="shared" si="8"/>
        <v>63</v>
      </c>
      <c r="U29" s="8">
        <f t="shared" si="8"/>
        <v>134</v>
      </c>
      <c r="V29" s="8">
        <f t="shared" si="8"/>
        <v>388</v>
      </c>
      <c r="W29" s="126">
        <f>SUM(W25:W28)</f>
        <v>62</v>
      </c>
      <c r="X29" s="126">
        <f t="shared" ref="X29:AB29" si="9">SUM(X25:X28)</f>
        <v>152</v>
      </c>
      <c r="Y29" s="126">
        <f t="shared" si="9"/>
        <v>412</v>
      </c>
      <c r="Z29" s="126">
        <f t="shared" si="9"/>
        <v>59</v>
      </c>
      <c r="AA29" s="126">
        <f t="shared" si="9"/>
        <v>142</v>
      </c>
      <c r="AB29" s="126">
        <f t="shared" si="9"/>
        <v>418</v>
      </c>
    </row>
    <row r="30" spans="1:28" ht="14.15" customHeight="1" x14ac:dyDescent="0.35">
      <c r="A30" s="7"/>
      <c r="B30" s="7"/>
      <c r="K30" s="20"/>
      <c r="L30" s="18"/>
      <c r="M30" s="18"/>
      <c r="N30" s="18"/>
      <c r="O30" s="18"/>
      <c r="P30" s="18"/>
      <c r="Q30" s="18"/>
    </row>
    <row r="31" spans="1:28" ht="14.15" customHeight="1" thickBot="1" x14ac:dyDescent="0.4">
      <c r="A31" s="3"/>
      <c r="B31" s="1" t="s">
        <v>22</v>
      </c>
      <c r="C31" s="1" t="s">
        <v>23</v>
      </c>
      <c r="D31" s="1" t="s">
        <v>153</v>
      </c>
      <c r="E31" s="1" t="s">
        <v>186</v>
      </c>
      <c r="F31" s="1" t="s">
        <v>217</v>
      </c>
      <c r="G31" s="1" t="s">
        <v>258</v>
      </c>
      <c r="H31" s="30" t="s">
        <v>312</v>
      </c>
      <c r="I31" s="30" t="s">
        <v>357</v>
      </c>
      <c r="J31" s="30" t="s">
        <v>399</v>
      </c>
      <c r="K31" s="30" t="s">
        <v>428</v>
      </c>
      <c r="L31" s="144"/>
      <c r="M31" s="1" t="s">
        <v>22</v>
      </c>
      <c r="N31" s="1" t="s">
        <v>23</v>
      </c>
      <c r="O31" s="1" t="s">
        <v>153</v>
      </c>
      <c r="P31" s="1" t="s">
        <v>186</v>
      </c>
      <c r="Q31" s="1" t="s">
        <v>217</v>
      </c>
      <c r="R31" s="1" t="s">
        <v>258</v>
      </c>
      <c r="S31" s="30" t="s">
        <v>312</v>
      </c>
      <c r="T31" s="30" t="s">
        <v>357</v>
      </c>
      <c r="U31" s="30" t="s">
        <v>399</v>
      </c>
      <c r="V31" s="30" t="s">
        <v>428</v>
      </c>
    </row>
    <row r="32" spans="1:28" ht="14.15" customHeight="1" thickTop="1" x14ac:dyDescent="0.35">
      <c r="A32" s="19" t="s">
        <v>21</v>
      </c>
      <c r="B32" s="3"/>
      <c r="C32" s="3"/>
      <c r="D32" s="3"/>
      <c r="E32" s="3"/>
      <c r="F32" s="3"/>
      <c r="G32" s="3"/>
      <c r="H32" s="3"/>
      <c r="L32" s="142" t="s">
        <v>122</v>
      </c>
      <c r="M32" s="3"/>
      <c r="N32" s="3"/>
      <c r="O32" s="3"/>
      <c r="P32" s="3"/>
      <c r="Q32" s="3"/>
      <c r="R32" s="3"/>
      <c r="S32" s="18"/>
      <c r="T32" s="18"/>
      <c r="U32" s="18"/>
    </row>
    <row r="33" spans="1:28" ht="14.15" customHeight="1" x14ac:dyDescent="0.35">
      <c r="A33" s="3" t="s">
        <v>1</v>
      </c>
      <c r="B33" s="4">
        <v>789.2</v>
      </c>
      <c r="C33" s="4">
        <v>793</v>
      </c>
      <c r="D33" s="4">
        <v>813</v>
      </c>
      <c r="E33" s="4">
        <v>798</v>
      </c>
      <c r="F33" s="4">
        <v>880</v>
      </c>
      <c r="G33" s="4">
        <v>1003</v>
      </c>
      <c r="H33" s="4">
        <v>1109</v>
      </c>
      <c r="I33" s="4">
        <v>1280.4000000000001</v>
      </c>
      <c r="J33" s="4">
        <v>1388.67</v>
      </c>
      <c r="K33" s="4">
        <v>1359.8</v>
      </c>
      <c r="L33" s="89" t="s">
        <v>97</v>
      </c>
      <c r="M33" s="24" t="s">
        <v>36</v>
      </c>
      <c r="N33" s="24" t="s">
        <v>125</v>
      </c>
      <c r="O33" s="24" t="s">
        <v>164</v>
      </c>
      <c r="P33" s="24" t="s">
        <v>196</v>
      </c>
      <c r="Q33" s="24" t="s">
        <v>226</v>
      </c>
      <c r="R33" s="24" t="s">
        <v>262</v>
      </c>
      <c r="S33" s="145" t="s">
        <v>315</v>
      </c>
      <c r="T33" s="145" t="s">
        <v>391</v>
      </c>
      <c r="U33" s="145" t="s">
        <v>410</v>
      </c>
      <c r="V33" s="145" t="s">
        <v>431</v>
      </c>
    </row>
    <row r="34" spans="1:28" ht="14.15" customHeight="1" x14ac:dyDescent="0.35">
      <c r="A34" s="3" t="s">
        <v>2</v>
      </c>
      <c r="B34" s="4">
        <v>182.16666666666666</v>
      </c>
      <c r="C34" s="4">
        <v>182.08333333333334</v>
      </c>
      <c r="D34" s="4">
        <v>184</v>
      </c>
      <c r="E34" s="4">
        <v>178</v>
      </c>
      <c r="F34" s="4">
        <v>202</v>
      </c>
      <c r="G34" s="4">
        <v>187</v>
      </c>
      <c r="H34" s="4">
        <v>185</v>
      </c>
      <c r="I34" s="4">
        <v>170.08</v>
      </c>
      <c r="J34" s="4">
        <v>180.5</v>
      </c>
      <c r="K34" s="4">
        <v>228.83</v>
      </c>
      <c r="L34" s="89" t="s">
        <v>98</v>
      </c>
      <c r="M34" s="25" t="s">
        <v>139</v>
      </c>
      <c r="N34" s="25" t="s">
        <v>126</v>
      </c>
      <c r="O34" s="25" t="s">
        <v>165</v>
      </c>
      <c r="P34" s="25" t="s">
        <v>190</v>
      </c>
      <c r="Q34" s="25" t="s">
        <v>227</v>
      </c>
      <c r="R34" s="25" t="s">
        <v>271</v>
      </c>
      <c r="S34" s="145" t="s">
        <v>327</v>
      </c>
      <c r="T34" s="145" t="s">
        <v>366</v>
      </c>
      <c r="U34" s="145" t="s">
        <v>407</v>
      </c>
      <c r="V34" s="145" t="s">
        <v>441</v>
      </c>
    </row>
    <row r="35" spans="1:28" ht="14.15" customHeight="1" x14ac:dyDescent="0.35">
      <c r="A35" s="3" t="s">
        <v>3</v>
      </c>
      <c r="B35" s="4">
        <v>92.666666666666671</v>
      </c>
      <c r="C35" s="4">
        <v>90</v>
      </c>
      <c r="D35" s="4">
        <v>96</v>
      </c>
      <c r="E35" s="4">
        <v>99</v>
      </c>
      <c r="F35" s="4">
        <v>90</v>
      </c>
      <c r="G35" s="4">
        <v>112</v>
      </c>
      <c r="H35" s="4">
        <v>96</v>
      </c>
      <c r="I35" s="4">
        <v>105.33</v>
      </c>
      <c r="J35" s="4">
        <v>76.44</v>
      </c>
      <c r="K35" s="4">
        <v>77.33</v>
      </c>
      <c r="L35" s="89" t="s">
        <v>99</v>
      </c>
      <c r="M35" s="25" t="s">
        <v>140</v>
      </c>
      <c r="N35" s="25" t="s">
        <v>127</v>
      </c>
      <c r="O35" s="25" t="s">
        <v>166</v>
      </c>
      <c r="P35" s="25" t="s">
        <v>201</v>
      </c>
      <c r="Q35" s="25" t="s">
        <v>228</v>
      </c>
      <c r="R35" s="25" t="s">
        <v>278</v>
      </c>
      <c r="S35" s="145" t="s">
        <v>331</v>
      </c>
      <c r="T35" s="145" t="s">
        <v>367</v>
      </c>
      <c r="U35" s="145" t="s">
        <v>408</v>
      </c>
      <c r="V35" s="145" t="s">
        <v>458</v>
      </c>
    </row>
    <row r="36" spans="1:28" ht="14.15" customHeight="1" x14ac:dyDescent="0.35">
      <c r="A36" s="7" t="s">
        <v>4</v>
      </c>
      <c r="B36" s="8">
        <f t="shared" ref="B36:J36" si="10">SUM(B33:B35)</f>
        <v>1064.0333333333333</v>
      </c>
      <c r="C36" s="8">
        <f t="shared" si="10"/>
        <v>1065.0833333333335</v>
      </c>
      <c r="D36" s="8">
        <f t="shared" si="10"/>
        <v>1093</v>
      </c>
      <c r="E36" s="8">
        <f t="shared" si="10"/>
        <v>1075</v>
      </c>
      <c r="F36" s="8">
        <f t="shared" si="10"/>
        <v>1172</v>
      </c>
      <c r="G36" s="8">
        <f t="shared" si="10"/>
        <v>1302</v>
      </c>
      <c r="H36" s="8">
        <f t="shared" si="10"/>
        <v>1390</v>
      </c>
      <c r="I36" s="8">
        <f t="shared" si="10"/>
        <v>1555.81</v>
      </c>
      <c r="J36" s="8">
        <f t="shared" si="10"/>
        <v>1645.6100000000001</v>
      </c>
      <c r="K36" s="8">
        <f t="shared" ref="K36" si="11">SUM(K33:K35)</f>
        <v>1665.9599999999998</v>
      </c>
      <c r="L36" s="90" t="s">
        <v>104</v>
      </c>
      <c r="M36" s="26" t="s">
        <v>107</v>
      </c>
      <c r="N36" s="24" t="s">
        <v>118</v>
      </c>
      <c r="O36" s="26" t="s">
        <v>167</v>
      </c>
      <c r="P36" s="26" t="s">
        <v>208</v>
      </c>
      <c r="Q36" s="26" t="s">
        <v>229</v>
      </c>
      <c r="R36" s="26" t="s">
        <v>285</v>
      </c>
      <c r="S36" s="145" t="s">
        <v>329</v>
      </c>
      <c r="T36" s="145" t="s">
        <v>369</v>
      </c>
      <c r="U36" s="145" t="s">
        <v>369</v>
      </c>
      <c r="V36" s="145" t="s">
        <v>442</v>
      </c>
    </row>
    <row r="37" spans="1:28" ht="14.15" customHeight="1" x14ac:dyDescent="0.35">
      <c r="A37" s="146" t="s">
        <v>355</v>
      </c>
      <c r="F37" s="15"/>
      <c r="G37" s="15"/>
      <c r="H37" s="2"/>
      <c r="L37" s="90" t="s">
        <v>105</v>
      </c>
      <c r="M37" s="26" t="s">
        <v>108</v>
      </c>
      <c r="N37" s="24" t="s">
        <v>119</v>
      </c>
      <c r="O37" s="26" t="s">
        <v>168</v>
      </c>
      <c r="P37" s="26" t="s">
        <v>209</v>
      </c>
      <c r="Q37" s="26" t="s">
        <v>230</v>
      </c>
      <c r="R37" s="26" t="s">
        <v>286</v>
      </c>
      <c r="S37" s="145" t="s">
        <v>330</v>
      </c>
      <c r="T37" s="145" t="s">
        <v>370</v>
      </c>
      <c r="U37" s="145" t="s">
        <v>370</v>
      </c>
      <c r="V37" s="145" t="s">
        <v>443</v>
      </c>
    </row>
    <row r="38" spans="1:28" ht="14.15" customHeight="1" x14ac:dyDescent="0.35">
      <c r="F38" s="15"/>
      <c r="G38" s="15"/>
      <c r="H38" s="2"/>
      <c r="L38" s="90" t="s">
        <v>100</v>
      </c>
      <c r="M38" s="26"/>
      <c r="N38" s="24"/>
      <c r="O38" s="26"/>
      <c r="P38" s="26"/>
      <c r="Q38" s="26"/>
      <c r="R38" s="26"/>
      <c r="S38" s="145" t="s">
        <v>328</v>
      </c>
      <c r="T38" s="145" t="s">
        <v>368</v>
      </c>
      <c r="U38" s="145" t="s">
        <v>409</v>
      </c>
      <c r="V38" s="145" t="s">
        <v>444</v>
      </c>
    </row>
    <row r="39" spans="1:28" ht="14.15" customHeight="1" x14ac:dyDescent="0.35">
      <c r="A39" s="7"/>
      <c r="B39" s="20"/>
      <c r="C39" s="20"/>
      <c r="D39" s="20"/>
      <c r="E39" s="20"/>
      <c r="F39" s="15"/>
      <c r="G39" s="15"/>
      <c r="H39" s="2"/>
      <c r="L39" s="2"/>
      <c r="M39" s="2"/>
      <c r="N39" s="3"/>
      <c r="O39" s="6" t="s">
        <v>91</v>
      </c>
      <c r="P39" s="147"/>
      <c r="Q39" s="18"/>
      <c r="R39" s="18"/>
      <c r="S39" s="18"/>
      <c r="T39" s="18"/>
    </row>
    <row r="40" spans="1:28" ht="14.15" customHeight="1" x14ac:dyDescent="0.35">
      <c r="A40" s="15"/>
      <c r="B40" s="15"/>
      <c r="C40" s="7"/>
      <c r="D40" s="2"/>
      <c r="E40" s="2"/>
      <c r="F40" s="2"/>
      <c r="G40" s="2"/>
      <c r="H40" s="2"/>
      <c r="I40" s="2"/>
      <c r="J40" s="2"/>
      <c r="K40" s="2"/>
      <c r="L40" s="3"/>
      <c r="M40" s="147"/>
      <c r="N40" s="18"/>
      <c r="O40" s="18"/>
      <c r="P40" s="18"/>
      <c r="Q40" s="18"/>
    </row>
    <row r="41" spans="1:28" ht="14.15" customHeight="1" x14ac:dyDescent="0.35">
      <c r="A41" s="3"/>
      <c r="B41" s="9" t="s">
        <v>17</v>
      </c>
      <c r="C41" s="9" t="s">
        <v>15</v>
      </c>
      <c r="D41" s="9" t="s">
        <v>16</v>
      </c>
      <c r="E41" s="9" t="s">
        <v>17</v>
      </c>
      <c r="F41" s="9" t="s">
        <v>15</v>
      </c>
      <c r="G41" s="9" t="s">
        <v>16</v>
      </c>
      <c r="H41" s="9" t="s">
        <v>17</v>
      </c>
      <c r="I41" s="9" t="s">
        <v>15</v>
      </c>
      <c r="J41" s="9" t="s">
        <v>16</v>
      </c>
      <c r="K41" s="9" t="s">
        <v>17</v>
      </c>
      <c r="L41" s="9" t="s">
        <v>15</v>
      </c>
      <c r="M41" s="9" t="s">
        <v>16</v>
      </c>
      <c r="N41" s="9" t="s">
        <v>17</v>
      </c>
      <c r="O41" s="9" t="s">
        <v>15</v>
      </c>
      <c r="P41" s="9" t="s">
        <v>16</v>
      </c>
      <c r="Q41" s="9" t="s">
        <v>17</v>
      </c>
      <c r="R41" s="9" t="s">
        <v>15</v>
      </c>
      <c r="S41" s="9" t="s">
        <v>16</v>
      </c>
      <c r="T41" s="9" t="s">
        <v>17</v>
      </c>
      <c r="U41" s="9" t="s">
        <v>15</v>
      </c>
      <c r="V41" s="9" t="s">
        <v>16</v>
      </c>
      <c r="W41" s="9" t="s">
        <v>17</v>
      </c>
      <c r="X41" s="9" t="s">
        <v>15</v>
      </c>
      <c r="Y41" s="9" t="s">
        <v>16</v>
      </c>
      <c r="Z41" s="9" t="s">
        <v>17</v>
      </c>
      <c r="AA41" s="9" t="s">
        <v>15</v>
      </c>
      <c r="AB41" s="9" t="s">
        <v>16</v>
      </c>
    </row>
    <row r="42" spans="1:28" ht="14.15" customHeight="1" thickBot="1" x14ac:dyDescent="0.4">
      <c r="A42" s="3"/>
      <c r="B42" s="1">
        <v>2013</v>
      </c>
      <c r="C42" s="1">
        <v>2013</v>
      </c>
      <c r="D42" s="1">
        <v>2014</v>
      </c>
      <c r="E42" s="1">
        <v>2014</v>
      </c>
      <c r="F42" s="1">
        <v>2014</v>
      </c>
      <c r="G42" s="1">
        <v>2015</v>
      </c>
      <c r="H42" s="1">
        <v>2015</v>
      </c>
      <c r="I42" s="1">
        <v>2015</v>
      </c>
      <c r="J42" s="1">
        <v>2016</v>
      </c>
      <c r="K42" s="1">
        <v>2016</v>
      </c>
      <c r="L42" s="1">
        <v>2016</v>
      </c>
      <c r="M42" s="1">
        <v>2017</v>
      </c>
      <c r="N42" s="1">
        <v>2017</v>
      </c>
      <c r="O42" s="1">
        <v>2017</v>
      </c>
      <c r="P42" s="1">
        <v>2018</v>
      </c>
      <c r="Q42" s="1">
        <v>2018</v>
      </c>
      <c r="R42" s="1">
        <v>2018</v>
      </c>
      <c r="S42" s="1">
        <v>2019</v>
      </c>
      <c r="T42" s="1">
        <v>2019</v>
      </c>
      <c r="U42" s="1">
        <v>2019</v>
      </c>
      <c r="V42" s="1">
        <v>2020</v>
      </c>
      <c r="W42" s="1">
        <v>2020</v>
      </c>
      <c r="X42" s="1">
        <v>2020</v>
      </c>
      <c r="Y42" s="1">
        <v>2021</v>
      </c>
      <c r="Z42" s="1">
        <v>2021</v>
      </c>
      <c r="AA42" s="1">
        <v>2021</v>
      </c>
      <c r="AB42" s="1">
        <v>2022</v>
      </c>
    </row>
    <row r="43" spans="1:28" ht="16.5" customHeight="1" thickTop="1" x14ac:dyDescent="0.35">
      <c r="A43" s="19" t="s">
        <v>88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28" ht="16.5" customHeight="1" x14ac:dyDescent="0.35">
      <c r="A44" s="3" t="s">
        <v>1</v>
      </c>
      <c r="B44" s="23">
        <v>3145</v>
      </c>
      <c r="C44" s="23">
        <v>11895</v>
      </c>
      <c r="D44" s="23">
        <v>11859</v>
      </c>
      <c r="E44" s="23">
        <v>3280</v>
      </c>
      <c r="F44" s="10">
        <v>12188</v>
      </c>
      <c r="G44" s="10">
        <v>11823</v>
      </c>
      <c r="H44" s="10">
        <v>2942</v>
      </c>
      <c r="I44" s="10">
        <v>11972</v>
      </c>
      <c r="J44" s="10">
        <v>12744</v>
      </c>
      <c r="K44" s="10">
        <v>3456</v>
      </c>
      <c r="L44" s="10">
        <v>13197</v>
      </c>
      <c r="M44" s="10">
        <v>14755</v>
      </c>
      <c r="N44" s="10">
        <v>3217</v>
      </c>
      <c r="O44" s="10">
        <v>15044</v>
      </c>
      <c r="P44" s="10">
        <v>15910</v>
      </c>
      <c r="Q44" s="4">
        <v>2747</v>
      </c>
      <c r="R44" s="4">
        <v>16636</v>
      </c>
      <c r="S44" s="4">
        <v>17169</v>
      </c>
      <c r="T44" s="119">
        <v>2586</v>
      </c>
      <c r="U44" s="119">
        <v>19206</v>
      </c>
      <c r="V44" s="119">
        <v>18379</v>
      </c>
      <c r="W44" s="148">
        <v>2766</v>
      </c>
      <c r="X44" s="148">
        <v>20830</v>
      </c>
      <c r="Y44" s="148">
        <v>19994</v>
      </c>
      <c r="Z44" s="10">
        <v>2802</v>
      </c>
      <c r="AA44" s="10">
        <v>20397</v>
      </c>
      <c r="AB44" s="10">
        <v>18385</v>
      </c>
    </row>
    <row r="45" spans="1:28" x14ac:dyDescent="0.35">
      <c r="A45" s="3" t="s">
        <v>2</v>
      </c>
      <c r="B45" s="23">
        <v>705</v>
      </c>
      <c r="C45" s="23">
        <v>2185</v>
      </c>
      <c r="D45" s="23">
        <v>1916</v>
      </c>
      <c r="E45" s="23">
        <v>631</v>
      </c>
      <c r="F45" s="10">
        <v>2202</v>
      </c>
      <c r="G45" s="10">
        <v>1997</v>
      </c>
      <c r="H45" s="10">
        <v>602</v>
      </c>
      <c r="I45" s="10">
        <v>2141</v>
      </c>
      <c r="J45" s="10">
        <v>2057</v>
      </c>
      <c r="K45" s="10">
        <v>653</v>
      </c>
      <c r="L45" s="10">
        <v>2421</v>
      </c>
      <c r="M45" s="10">
        <v>2113</v>
      </c>
      <c r="N45" s="10">
        <v>588</v>
      </c>
      <c r="O45" s="10">
        <v>2249</v>
      </c>
      <c r="P45" s="10">
        <v>1871</v>
      </c>
      <c r="Q45" s="4">
        <v>541</v>
      </c>
      <c r="R45" s="4">
        <v>2217</v>
      </c>
      <c r="S45" s="4">
        <v>1691</v>
      </c>
      <c r="T45" s="119">
        <v>594</v>
      </c>
      <c r="U45" s="119">
        <v>2041</v>
      </c>
      <c r="V45" s="119">
        <v>1648</v>
      </c>
      <c r="W45" s="148">
        <v>615</v>
      </c>
      <c r="X45" s="148">
        <v>2166</v>
      </c>
      <c r="Y45" s="148">
        <v>2062</v>
      </c>
      <c r="Z45" s="10">
        <v>740</v>
      </c>
      <c r="AA45" s="10">
        <v>2746</v>
      </c>
      <c r="AB45" s="10">
        <v>2488</v>
      </c>
    </row>
    <row r="46" spans="1:28" x14ac:dyDescent="0.35">
      <c r="A46" s="3" t="s">
        <v>3</v>
      </c>
      <c r="B46" s="23">
        <v>361</v>
      </c>
      <c r="C46" s="23">
        <v>810</v>
      </c>
      <c r="D46" s="23">
        <v>902</v>
      </c>
      <c r="E46" s="23">
        <v>349</v>
      </c>
      <c r="F46" s="10">
        <v>868</v>
      </c>
      <c r="G46" s="10">
        <v>999</v>
      </c>
      <c r="H46" s="10">
        <v>260</v>
      </c>
      <c r="I46" s="10">
        <v>887</v>
      </c>
      <c r="J46" s="10">
        <v>960</v>
      </c>
      <c r="K46" s="10">
        <v>279</v>
      </c>
      <c r="L46" s="10">
        <v>810</v>
      </c>
      <c r="M46" s="10">
        <v>939</v>
      </c>
      <c r="N46" s="10">
        <v>342</v>
      </c>
      <c r="O46" s="10">
        <v>1011</v>
      </c>
      <c r="P46" s="10">
        <v>1097</v>
      </c>
      <c r="Q46" s="4">
        <v>285</v>
      </c>
      <c r="R46" s="4">
        <v>862</v>
      </c>
      <c r="S46" s="4">
        <v>1057</v>
      </c>
      <c r="T46" s="119">
        <v>246</v>
      </c>
      <c r="U46" s="119">
        <v>948</v>
      </c>
      <c r="V46" s="119">
        <v>1066</v>
      </c>
      <c r="W46" s="148">
        <v>246</v>
      </c>
      <c r="X46" s="148">
        <v>688</v>
      </c>
      <c r="Y46" s="148">
        <v>989</v>
      </c>
      <c r="Z46" s="10">
        <v>196</v>
      </c>
      <c r="AA46" s="10">
        <v>696</v>
      </c>
      <c r="AB46" s="10">
        <v>909</v>
      </c>
    </row>
    <row r="47" spans="1:28" x14ac:dyDescent="0.35">
      <c r="A47" s="7" t="s">
        <v>4</v>
      </c>
      <c r="B47" s="22">
        <f t="shared" ref="B47:H47" si="12">SUM(B44:B46)</f>
        <v>4211</v>
      </c>
      <c r="C47" s="22">
        <f t="shared" si="12"/>
        <v>14890</v>
      </c>
      <c r="D47" s="22">
        <f t="shared" si="12"/>
        <v>14677</v>
      </c>
      <c r="E47" s="22">
        <f t="shared" si="12"/>
        <v>4260</v>
      </c>
      <c r="F47" s="22">
        <f t="shared" si="12"/>
        <v>15258</v>
      </c>
      <c r="G47" s="22">
        <f t="shared" si="12"/>
        <v>14819</v>
      </c>
      <c r="H47" s="22">
        <f t="shared" si="12"/>
        <v>3804</v>
      </c>
      <c r="I47" s="22">
        <f t="shared" ref="I47:M47" si="13">SUM(I44:I46)</f>
        <v>15000</v>
      </c>
      <c r="J47" s="22">
        <f t="shared" si="13"/>
        <v>15761</v>
      </c>
      <c r="K47" s="22">
        <f t="shared" si="13"/>
        <v>4388</v>
      </c>
      <c r="L47" s="22">
        <f t="shared" si="13"/>
        <v>16428</v>
      </c>
      <c r="M47" s="22">
        <f t="shared" si="13"/>
        <v>17807</v>
      </c>
      <c r="N47" s="22">
        <f t="shared" ref="N47:AB47" si="14">SUM(N44:N46)</f>
        <v>4147</v>
      </c>
      <c r="O47" s="22">
        <f t="shared" si="14"/>
        <v>18304</v>
      </c>
      <c r="P47" s="22">
        <f t="shared" si="14"/>
        <v>18878</v>
      </c>
      <c r="Q47" s="22">
        <f t="shared" si="14"/>
        <v>3573</v>
      </c>
      <c r="R47" s="22">
        <f t="shared" si="14"/>
        <v>19715</v>
      </c>
      <c r="S47" s="22">
        <f t="shared" si="14"/>
        <v>19917</v>
      </c>
      <c r="T47" s="22">
        <f t="shared" si="14"/>
        <v>3426</v>
      </c>
      <c r="U47" s="22">
        <f t="shared" si="14"/>
        <v>22195</v>
      </c>
      <c r="V47" s="22">
        <f t="shared" si="14"/>
        <v>21093</v>
      </c>
      <c r="W47" s="22">
        <f t="shared" si="14"/>
        <v>3627</v>
      </c>
      <c r="X47" s="22">
        <f t="shared" si="14"/>
        <v>23684</v>
      </c>
      <c r="Y47" s="22">
        <f t="shared" si="14"/>
        <v>23045</v>
      </c>
      <c r="Z47" s="22">
        <f t="shared" si="14"/>
        <v>3738</v>
      </c>
      <c r="AA47" s="22">
        <f t="shared" si="14"/>
        <v>23839</v>
      </c>
      <c r="AB47" s="22">
        <f t="shared" si="14"/>
        <v>21782</v>
      </c>
    </row>
    <row r="48" spans="1:28" x14ac:dyDescent="0.35">
      <c r="A48" s="3"/>
      <c r="B48" s="3"/>
      <c r="J48" s="3"/>
      <c r="K48" s="3"/>
      <c r="L48" s="3"/>
      <c r="M48" s="18"/>
      <c r="N48" s="18"/>
      <c r="O48" s="18"/>
      <c r="P48" s="18"/>
      <c r="Q48" s="18"/>
    </row>
    <row r="49" spans="1:20" x14ac:dyDescent="0.35">
      <c r="M49" s="18"/>
      <c r="N49" s="18"/>
      <c r="O49" s="18"/>
      <c r="P49" s="18"/>
      <c r="Q49" s="18"/>
    </row>
    <row r="50" spans="1:20" ht="16" thickBot="1" x14ac:dyDescent="0.4">
      <c r="A50" s="78"/>
      <c r="B50" s="30" t="s">
        <v>23</v>
      </c>
      <c r="C50" s="30" t="s">
        <v>153</v>
      </c>
      <c r="D50" s="30" t="s">
        <v>186</v>
      </c>
      <c r="E50" s="30" t="s">
        <v>217</v>
      </c>
      <c r="F50" s="30" t="s">
        <v>258</v>
      </c>
      <c r="G50" s="30" t="s">
        <v>312</v>
      </c>
      <c r="H50" s="30" t="s">
        <v>357</v>
      </c>
      <c r="I50" s="30" t="s">
        <v>399</v>
      </c>
      <c r="J50" s="30" t="s">
        <v>428</v>
      </c>
      <c r="K50" s="75"/>
      <c r="L50" s="30" t="s">
        <v>23</v>
      </c>
      <c r="M50" s="30" t="s">
        <v>153</v>
      </c>
      <c r="N50" s="30" t="s">
        <v>186</v>
      </c>
      <c r="O50" s="30" t="s">
        <v>217</v>
      </c>
      <c r="P50" s="30" t="s">
        <v>258</v>
      </c>
      <c r="Q50" s="30" t="s">
        <v>312</v>
      </c>
      <c r="R50" s="30" t="s">
        <v>357</v>
      </c>
      <c r="S50" s="30" t="s">
        <v>399</v>
      </c>
      <c r="T50" s="30" t="s">
        <v>428</v>
      </c>
    </row>
    <row r="51" spans="1:20" ht="16" thickTop="1" x14ac:dyDescent="0.35">
      <c r="A51" s="80" t="s">
        <v>26</v>
      </c>
      <c r="B51" s="74"/>
      <c r="C51" s="74"/>
      <c r="D51" s="74"/>
      <c r="E51" s="74"/>
      <c r="F51" s="74"/>
    </row>
    <row r="52" spans="1:20" x14ac:dyDescent="0.35">
      <c r="A52" s="76" t="s">
        <v>7</v>
      </c>
      <c r="B52" s="77">
        <v>25</v>
      </c>
      <c r="C52" s="77">
        <v>20</v>
      </c>
      <c r="D52" s="77">
        <v>22</v>
      </c>
      <c r="E52" s="77">
        <v>21</v>
      </c>
      <c r="F52" s="77">
        <v>19</v>
      </c>
      <c r="G52" s="77">
        <v>18</v>
      </c>
      <c r="H52" s="111">
        <v>18</v>
      </c>
      <c r="I52" s="119">
        <v>18</v>
      </c>
      <c r="J52" s="119">
        <v>18</v>
      </c>
      <c r="K52" s="81" t="s">
        <v>13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111">
        <v>0</v>
      </c>
      <c r="S52" s="111">
        <v>0</v>
      </c>
      <c r="T52" s="111">
        <v>0</v>
      </c>
    </row>
    <row r="53" spans="1:20" x14ac:dyDescent="0.35">
      <c r="A53" s="76" t="s">
        <v>8</v>
      </c>
      <c r="B53" s="77">
        <v>17</v>
      </c>
      <c r="C53" s="77">
        <v>16</v>
      </c>
      <c r="D53" s="77">
        <v>16</v>
      </c>
      <c r="E53" s="77">
        <v>17</v>
      </c>
      <c r="F53" s="77">
        <v>18</v>
      </c>
      <c r="G53" s="77">
        <v>18</v>
      </c>
      <c r="H53" s="111">
        <v>19</v>
      </c>
      <c r="I53" s="119">
        <v>20</v>
      </c>
      <c r="J53" s="119">
        <v>19</v>
      </c>
      <c r="K53" s="76"/>
      <c r="L53" s="75"/>
      <c r="M53" s="75"/>
      <c r="N53" s="75"/>
      <c r="O53" s="75"/>
      <c r="P53" s="75"/>
      <c r="Q53" s="75"/>
    </row>
    <row r="54" spans="1:20" x14ac:dyDescent="0.35">
      <c r="A54" s="76" t="s">
        <v>11</v>
      </c>
      <c r="B54" s="77">
        <v>13</v>
      </c>
      <c r="C54" s="77">
        <v>13</v>
      </c>
      <c r="D54" s="77">
        <v>14</v>
      </c>
      <c r="E54" s="77">
        <v>13</v>
      </c>
      <c r="F54" s="77">
        <v>14</v>
      </c>
      <c r="G54" s="77">
        <v>16</v>
      </c>
      <c r="H54" s="111">
        <v>17</v>
      </c>
      <c r="I54" s="119">
        <v>14</v>
      </c>
      <c r="J54" s="119">
        <v>11</v>
      </c>
      <c r="K54" s="81" t="s">
        <v>14</v>
      </c>
      <c r="L54" s="77">
        <v>8</v>
      </c>
      <c r="M54" s="77">
        <v>7</v>
      </c>
      <c r="N54" s="77">
        <v>5</v>
      </c>
      <c r="O54" s="77">
        <v>6</v>
      </c>
      <c r="P54" s="77">
        <v>6</v>
      </c>
      <c r="Q54" s="77">
        <v>6</v>
      </c>
      <c r="R54" s="111">
        <v>4</v>
      </c>
      <c r="S54" s="111">
        <v>6</v>
      </c>
      <c r="T54" s="111">
        <v>9</v>
      </c>
    </row>
    <row r="55" spans="1:20" x14ac:dyDescent="0.35">
      <c r="A55" s="76" t="s">
        <v>351</v>
      </c>
      <c r="B55" s="77"/>
      <c r="C55" s="77"/>
      <c r="D55" s="77"/>
      <c r="E55" s="77"/>
      <c r="F55" s="77"/>
      <c r="G55" s="77">
        <v>1</v>
      </c>
      <c r="H55" s="111">
        <v>1</v>
      </c>
      <c r="I55" s="111">
        <v>0</v>
      </c>
      <c r="J55" s="111">
        <v>0</v>
      </c>
    </row>
    <row r="56" spans="1:20" x14ac:dyDescent="0.35">
      <c r="A56" s="87" t="s">
        <v>27</v>
      </c>
      <c r="B56" s="165"/>
      <c r="C56" s="165"/>
      <c r="D56" s="165"/>
      <c r="E56" s="165"/>
      <c r="F56" s="165"/>
      <c r="G56" s="165"/>
      <c r="K56" s="81" t="s">
        <v>9</v>
      </c>
      <c r="L56" s="75"/>
      <c r="M56" s="75"/>
      <c r="N56" s="75"/>
      <c r="O56" s="75"/>
      <c r="P56" s="75"/>
      <c r="Q56" s="75"/>
    </row>
    <row r="57" spans="1:20" x14ac:dyDescent="0.35">
      <c r="A57" s="76" t="s">
        <v>7</v>
      </c>
      <c r="B57" s="128">
        <v>3</v>
      </c>
      <c r="C57" s="128">
        <v>3</v>
      </c>
      <c r="D57" s="128">
        <v>4</v>
      </c>
      <c r="E57" s="128">
        <v>5</v>
      </c>
      <c r="F57" s="128">
        <v>5</v>
      </c>
      <c r="G57" s="128">
        <v>5</v>
      </c>
      <c r="H57" s="111">
        <v>5</v>
      </c>
      <c r="I57" s="111">
        <v>5</v>
      </c>
      <c r="J57" s="119">
        <v>4</v>
      </c>
      <c r="K57" s="76" t="s">
        <v>7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0</v>
      </c>
      <c r="S57" s="77">
        <v>0</v>
      </c>
      <c r="T57" s="111">
        <v>0</v>
      </c>
    </row>
    <row r="58" spans="1:20" x14ac:dyDescent="0.35">
      <c r="A58" s="39" t="s">
        <v>28</v>
      </c>
      <c r="B58" s="95">
        <v>0</v>
      </c>
      <c r="C58" s="95">
        <v>0</v>
      </c>
      <c r="D58" s="95">
        <v>0</v>
      </c>
      <c r="E58" s="95">
        <v>0</v>
      </c>
      <c r="F58" s="95">
        <v>0</v>
      </c>
      <c r="G58" s="95">
        <v>0</v>
      </c>
      <c r="H58" s="111">
        <v>0</v>
      </c>
      <c r="I58" s="111">
        <v>0</v>
      </c>
      <c r="J58" s="119">
        <v>0</v>
      </c>
      <c r="K58" s="76" t="s">
        <v>8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111">
        <v>0</v>
      </c>
    </row>
    <row r="59" spans="1:20" x14ac:dyDescent="0.35">
      <c r="A59" s="76" t="s">
        <v>8</v>
      </c>
      <c r="B59" s="128">
        <v>3</v>
      </c>
      <c r="C59" s="128">
        <v>1</v>
      </c>
      <c r="D59" s="128">
        <v>1</v>
      </c>
      <c r="E59" s="128">
        <v>1</v>
      </c>
      <c r="F59" s="128">
        <v>1</v>
      </c>
      <c r="G59" s="128">
        <v>1</v>
      </c>
      <c r="H59" s="111">
        <v>1</v>
      </c>
      <c r="I59" s="111">
        <v>1</v>
      </c>
      <c r="J59" s="119">
        <v>2</v>
      </c>
      <c r="K59" s="76" t="s">
        <v>11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111">
        <v>0</v>
      </c>
    </row>
    <row r="60" spans="1:20" x14ac:dyDescent="0.35">
      <c r="K60" s="76" t="s">
        <v>299</v>
      </c>
      <c r="L60" s="77">
        <v>0</v>
      </c>
      <c r="M60" s="77">
        <v>0</v>
      </c>
      <c r="N60" s="77">
        <v>0</v>
      </c>
      <c r="O60" s="77">
        <v>0</v>
      </c>
      <c r="P60" s="77">
        <v>1</v>
      </c>
      <c r="Q60" s="77">
        <v>0</v>
      </c>
      <c r="R60" s="77">
        <v>0</v>
      </c>
      <c r="S60" s="77">
        <v>0</v>
      </c>
      <c r="T60" s="111">
        <v>0</v>
      </c>
    </row>
    <row r="61" spans="1:20" x14ac:dyDescent="0.35">
      <c r="A61" s="80" t="s">
        <v>6</v>
      </c>
      <c r="B61" s="74"/>
      <c r="C61" s="74"/>
      <c r="D61" s="74"/>
      <c r="E61" s="74"/>
      <c r="F61" s="74"/>
      <c r="G61" s="74"/>
      <c r="K61" s="76"/>
      <c r="L61" s="74"/>
      <c r="M61" s="74"/>
      <c r="N61" s="74"/>
      <c r="O61" s="74"/>
      <c r="P61" s="74"/>
      <c r="Q61" s="74"/>
    </row>
    <row r="62" spans="1:20" x14ac:dyDescent="0.35">
      <c r="A62" s="76" t="s">
        <v>7</v>
      </c>
      <c r="B62" s="77">
        <v>1</v>
      </c>
      <c r="C62" s="77">
        <v>1</v>
      </c>
      <c r="D62" s="77">
        <v>1</v>
      </c>
      <c r="E62" s="77">
        <v>0</v>
      </c>
      <c r="F62" s="77">
        <v>0</v>
      </c>
      <c r="G62" s="77">
        <v>2</v>
      </c>
      <c r="H62" s="111">
        <v>2</v>
      </c>
      <c r="I62" s="119">
        <v>2</v>
      </c>
      <c r="J62" s="119">
        <v>0</v>
      </c>
      <c r="K62" s="81" t="s">
        <v>10</v>
      </c>
      <c r="L62" s="74"/>
      <c r="M62" s="74"/>
      <c r="N62" s="74"/>
      <c r="O62" s="74"/>
      <c r="P62" s="74"/>
      <c r="Q62" s="74"/>
    </row>
    <row r="63" spans="1:20" x14ac:dyDescent="0.35">
      <c r="A63" s="76" t="s">
        <v>8</v>
      </c>
      <c r="B63" s="77">
        <v>1</v>
      </c>
      <c r="C63" s="77">
        <v>1</v>
      </c>
      <c r="D63" s="77">
        <v>0</v>
      </c>
      <c r="E63" s="77">
        <v>1</v>
      </c>
      <c r="F63" s="77">
        <v>0</v>
      </c>
      <c r="G63" s="77">
        <v>1</v>
      </c>
      <c r="H63" s="111">
        <v>1</v>
      </c>
      <c r="I63" s="119">
        <v>1</v>
      </c>
      <c r="J63" s="119">
        <v>0</v>
      </c>
      <c r="K63" s="76" t="s">
        <v>7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111">
        <v>0</v>
      </c>
      <c r="S63" s="111">
        <v>0</v>
      </c>
      <c r="T63" s="111">
        <v>0</v>
      </c>
    </row>
    <row r="64" spans="1:20" x14ac:dyDescent="0.35">
      <c r="A64" s="76" t="s">
        <v>11</v>
      </c>
      <c r="B64" s="77">
        <v>0</v>
      </c>
      <c r="C64" s="77">
        <v>0</v>
      </c>
      <c r="D64" s="77">
        <v>0</v>
      </c>
      <c r="E64" s="77">
        <v>0</v>
      </c>
      <c r="F64" s="77">
        <v>0</v>
      </c>
      <c r="G64" s="77">
        <v>1</v>
      </c>
      <c r="H64" s="111">
        <v>1</v>
      </c>
      <c r="I64" s="119">
        <v>1</v>
      </c>
      <c r="J64" s="119">
        <v>0</v>
      </c>
      <c r="K64" s="76" t="s">
        <v>8</v>
      </c>
      <c r="L64" s="77">
        <v>0</v>
      </c>
      <c r="M64" s="77">
        <v>0</v>
      </c>
      <c r="N64" s="77">
        <v>1</v>
      </c>
      <c r="O64" s="77">
        <v>1</v>
      </c>
      <c r="P64" s="77">
        <v>1</v>
      </c>
      <c r="Q64" s="77">
        <v>1</v>
      </c>
      <c r="R64" s="111">
        <v>2</v>
      </c>
      <c r="S64" s="119">
        <v>3</v>
      </c>
      <c r="T64" s="111">
        <v>2</v>
      </c>
    </row>
    <row r="65" spans="1:20" x14ac:dyDescent="0.35">
      <c r="A65" s="76"/>
      <c r="B65" s="74"/>
      <c r="C65" s="74"/>
      <c r="D65" s="74"/>
      <c r="E65" s="75"/>
      <c r="F65" s="75"/>
      <c r="K65" s="76" t="s">
        <v>11</v>
      </c>
      <c r="L65" s="77">
        <v>0</v>
      </c>
      <c r="M65" s="77">
        <v>0</v>
      </c>
      <c r="N65" s="77">
        <v>1</v>
      </c>
      <c r="O65" s="77">
        <v>1</v>
      </c>
      <c r="P65" s="77">
        <v>1</v>
      </c>
      <c r="Q65" s="77">
        <v>1</v>
      </c>
      <c r="R65" s="111">
        <v>2</v>
      </c>
      <c r="S65" s="119">
        <v>1</v>
      </c>
      <c r="T65" s="111">
        <v>1</v>
      </c>
    </row>
    <row r="66" spans="1:20" x14ac:dyDescent="0.35">
      <c r="K66" s="76" t="s">
        <v>20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111">
        <v>0</v>
      </c>
      <c r="S66" s="111">
        <v>0</v>
      </c>
      <c r="T66" s="111">
        <v>0</v>
      </c>
    </row>
    <row r="67" spans="1:20" x14ac:dyDescent="0.35">
      <c r="A67" s="3"/>
      <c r="B67" s="3"/>
      <c r="C67" s="3"/>
      <c r="D67" s="3"/>
      <c r="E67" s="3"/>
      <c r="F67" s="3"/>
      <c r="G67" s="3"/>
      <c r="I67" s="166"/>
      <c r="J67" s="166"/>
      <c r="K67" s="165"/>
      <c r="L67" s="165"/>
      <c r="M67" s="165"/>
      <c r="N67" s="165"/>
      <c r="O67" s="165"/>
      <c r="P67" s="165"/>
    </row>
    <row r="68" spans="1:20" ht="15.65" customHeight="1" x14ac:dyDescent="0.35">
      <c r="A68" s="167" t="s">
        <v>76</v>
      </c>
      <c r="B68" s="168"/>
      <c r="C68" s="168"/>
      <c r="D68" s="168"/>
      <c r="E68" s="168"/>
      <c r="F68" s="168"/>
      <c r="G68" s="3"/>
      <c r="H68" s="3"/>
      <c r="K68" s="81" t="s">
        <v>29</v>
      </c>
      <c r="L68" s="77">
        <v>38</v>
      </c>
      <c r="M68" s="77">
        <v>35</v>
      </c>
      <c r="N68" s="77">
        <v>27</v>
      </c>
      <c r="O68" s="77">
        <v>29</v>
      </c>
      <c r="P68" s="77">
        <v>29</v>
      </c>
      <c r="Q68" s="111">
        <v>29</v>
      </c>
      <c r="R68" s="111">
        <v>29</v>
      </c>
      <c r="S68" s="111">
        <v>26</v>
      </c>
      <c r="T68" s="111">
        <v>21</v>
      </c>
    </row>
    <row r="69" spans="1:20" ht="15.65" customHeight="1" x14ac:dyDescent="0.35">
      <c r="A69" s="169"/>
      <c r="B69" s="112" t="s">
        <v>217</v>
      </c>
      <c r="C69" s="112" t="s">
        <v>258</v>
      </c>
      <c r="D69" s="170" t="s">
        <v>30</v>
      </c>
      <c r="E69" s="112">
        <v>2017</v>
      </c>
      <c r="F69" s="112">
        <v>2018</v>
      </c>
      <c r="G69" s="151" t="s">
        <v>30</v>
      </c>
      <c r="H69" s="152">
        <v>2018</v>
      </c>
      <c r="I69" s="152">
        <v>2019</v>
      </c>
      <c r="J69" s="151" t="s">
        <v>30</v>
      </c>
      <c r="K69" s="152">
        <v>2020</v>
      </c>
      <c r="L69" s="151" t="s">
        <v>30</v>
      </c>
      <c r="M69" s="152">
        <v>2021</v>
      </c>
      <c r="N69" s="151" t="s">
        <v>30</v>
      </c>
    </row>
    <row r="70" spans="1:20" ht="15.65" customHeight="1" x14ac:dyDescent="0.35">
      <c r="A70" s="171" t="s">
        <v>31</v>
      </c>
      <c r="B70" s="128">
        <v>2</v>
      </c>
      <c r="C70" s="128">
        <v>2</v>
      </c>
      <c r="D70" s="153">
        <f>(C70-B70)/B70</f>
        <v>0</v>
      </c>
      <c r="E70" s="128">
        <v>2</v>
      </c>
      <c r="F70" s="95">
        <v>2</v>
      </c>
      <c r="G70" s="153">
        <f>(F70-E70)/E70</f>
        <v>0</v>
      </c>
      <c r="H70" s="95">
        <v>2</v>
      </c>
      <c r="I70" s="95">
        <v>3</v>
      </c>
      <c r="J70" s="153">
        <f>(I70-H70)/H70</f>
        <v>0.5</v>
      </c>
      <c r="K70" s="95">
        <v>2</v>
      </c>
      <c r="L70" s="153">
        <f>(K70-I70)/I70</f>
        <v>-0.33333333333333331</v>
      </c>
      <c r="M70" s="95">
        <v>2</v>
      </c>
      <c r="N70" s="153">
        <f>(M70-K70)/K70</f>
        <v>0</v>
      </c>
    </row>
    <row r="71" spans="1:20" ht="15.65" customHeight="1" x14ac:dyDescent="0.35">
      <c r="A71" s="171" t="s">
        <v>32</v>
      </c>
      <c r="B71" s="128">
        <v>9</v>
      </c>
      <c r="C71" s="128">
        <v>8</v>
      </c>
      <c r="D71" s="153">
        <f>(C71-B71)/B71</f>
        <v>-0.1111111111111111</v>
      </c>
      <c r="E71" s="128">
        <v>8</v>
      </c>
      <c r="F71" s="95">
        <v>9</v>
      </c>
      <c r="G71" s="153">
        <f>(F71-E71)/E71</f>
        <v>0.125</v>
      </c>
      <c r="H71" s="95">
        <v>9</v>
      </c>
      <c r="I71" s="95">
        <v>9</v>
      </c>
      <c r="J71" s="153">
        <f>(I71-H71)/H71</f>
        <v>0</v>
      </c>
      <c r="K71" s="95">
        <v>9</v>
      </c>
      <c r="L71" s="153">
        <f>(K71-I71)/I71</f>
        <v>0</v>
      </c>
      <c r="M71" s="95">
        <v>8</v>
      </c>
      <c r="N71" s="153">
        <f>(M71-K71)/K71</f>
        <v>-0.1111111111111111</v>
      </c>
    </row>
    <row r="72" spans="1:20" ht="15.65" customHeight="1" x14ac:dyDescent="0.35">
      <c r="A72" s="155" t="s">
        <v>151</v>
      </c>
      <c r="B72" s="3"/>
      <c r="C72" s="3"/>
      <c r="D72" s="3"/>
      <c r="E72" s="3"/>
      <c r="F72" s="3"/>
      <c r="G72" s="3"/>
      <c r="H72" s="3"/>
    </row>
    <row r="73" spans="1:20" ht="15.65" customHeight="1" x14ac:dyDescent="0.35">
      <c r="A73" s="155"/>
      <c r="B73" s="3"/>
      <c r="C73" s="3"/>
      <c r="D73" s="3"/>
      <c r="E73" s="3"/>
      <c r="F73" s="3"/>
      <c r="G73" s="3"/>
      <c r="H73" s="3"/>
    </row>
    <row r="74" spans="1:20" ht="15.65" customHeight="1" x14ac:dyDescent="0.35">
      <c r="H74" s="3"/>
    </row>
    <row r="75" spans="1:20" ht="15.75" customHeight="1" x14ac:dyDescent="0.35">
      <c r="A75" s="198" t="s">
        <v>429</v>
      </c>
      <c r="B75" s="198"/>
      <c r="C75" s="198"/>
      <c r="D75" s="198"/>
      <c r="E75" s="198"/>
      <c r="F75" s="198"/>
    </row>
    <row r="76" spans="1:20" x14ac:dyDescent="0.35">
      <c r="A76" s="198"/>
      <c r="B76" s="198"/>
      <c r="C76" s="198"/>
      <c r="D76" s="198"/>
      <c r="E76" s="198"/>
      <c r="F76" s="198"/>
    </row>
    <row r="77" spans="1:20" x14ac:dyDescent="0.35">
      <c r="A77" s="199"/>
      <c r="B77" s="199"/>
      <c r="C77" s="199"/>
      <c r="D77" s="199"/>
      <c r="E77" s="199"/>
      <c r="F77" s="199"/>
    </row>
    <row r="78" spans="1:20" ht="25.15" customHeight="1" x14ac:dyDescent="0.35">
      <c r="A78" s="83" t="s">
        <v>52</v>
      </c>
      <c r="B78" s="200" t="s">
        <v>80</v>
      </c>
      <c r="C78" s="201"/>
      <c r="D78" s="200" t="s">
        <v>38</v>
      </c>
      <c r="E78" s="201"/>
      <c r="F78" s="42"/>
    </row>
    <row r="79" spans="1:20" x14ac:dyDescent="0.35">
      <c r="A79" s="43"/>
      <c r="B79" s="44"/>
      <c r="C79" s="45"/>
      <c r="D79" s="44"/>
      <c r="E79" s="45"/>
      <c r="F79" s="45" t="s">
        <v>4</v>
      </c>
    </row>
    <row r="80" spans="1:20" x14ac:dyDescent="0.35">
      <c r="A80" s="46"/>
      <c r="B80" s="47" t="s">
        <v>39</v>
      </c>
      <c r="C80" s="48" t="s">
        <v>40</v>
      </c>
      <c r="D80" s="47" t="s">
        <v>39</v>
      </c>
      <c r="E80" s="48" t="s">
        <v>41</v>
      </c>
      <c r="F80" s="48" t="s">
        <v>39</v>
      </c>
    </row>
    <row r="81" spans="1:6" x14ac:dyDescent="0.35">
      <c r="A81" s="49" t="s">
        <v>1</v>
      </c>
      <c r="B81" s="43"/>
      <c r="C81" s="50"/>
      <c r="D81" s="43"/>
      <c r="E81" s="50"/>
      <c r="F81" s="49"/>
    </row>
    <row r="82" spans="1:6" x14ac:dyDescent="0.3">
      <c r="A82" s="51" t="s">
        <v>53</v>
      </c>
      <c r="B82" s="172">
        <v>1006</v>
      </c>
      <c r="C82" s="96">
        <f>B82/F82</f>
        <v>0.93407613741875584</v>
      </c>
      <c r="D82" s="172">
        <v>71</v>
      </c>
      <c r="E82" s="96">
        <f>D82/F82</f>
        <v>6.5923862581244191E-2</v>
      </c>
      <c r="F82" s="53">
        <f t="shared" ref="F82:F90" si="15">SUM(B82,D82)</f>
        <v>1077</v>
      </c>
    </row>
    <row r="83" spans="1:6" x14ac:dyDescent="0.3">
      <c r="A83" s="51" t="s">
        <v>54</v>
      </c>
      <c r="B83" s="172">
        <v>936</v>
      </c>
      <c r="C83" s="96">
        <f t="shared" ref="C83:C89" si="16">B83/F83</f>
        <v>1</v>
      </c>
      <c r="D83" s="172">
        <v>0</v>
      </c>
      <c r="E83" s="96">
        <f t="shared" ref="E83:E89" si="17">D83/F83</f>
        <v>0</v>
      </c>
      <c r="F83" s="53">
        <f t="shared" si="15"/>
        <v>936</v>
      </c>
    </row>
    <row r="84" spans="1:6" x14ac:dyDescent="0.3">
      <c r="A84" s="51" t="s">
        <v>55</v>
      </c>
      <c r="B84" s="172">
        <v>2062</v>
      </c>
      <c r="C84" s="96">
        <f t="shared" si="16"/>
        <v>0.83685064935064934</v>
      </c>
      <c r="D84" s="172">
        <v>402</v>
      </c>
      <c r="E84" s="96">
        <f t="shared" si="17"/>
        <v>0.16314935064935066</v>
      </c>
      <c r="F84" s="53">
        <f t="shared" si="15"/>
        <v>2464</v>
      </c>
    </row>
    <row r="85" spans="1:6" x14ac:dyDescent="0.3">
      <c r="A85" s="51" t="s">
        <v>56</v>
      </c>
      <c r="B85" s="172">
        <v>2582</v>
      </c>
      <c r="C85" s="96">
        <f>B85/F85</f>
        <v>0.8191624365482234</v>
      </c>
      <c r="D85" s="172">
        <v>570</v>
      </c>
      <c r="E85" s="96">
        <f t="shared" si="17"/>
        <v>0.18083756345177665</v>
      </c>
      <c r="F85" s="53">
        <f t="shared" si="15"/>
        <v>3152</v>
      </c>
    </row>
    <row r="86" spans="1:6" x14ac:dyDescent="0.3">
      <c r="A86" s="51" t="s">
        <v>33</v>
      </c>
      <c r="B86" s="172">
        <v>1371</v>
      </c>
      <c r="C86" s="96">
        <f t="shared" ref="C86" si="18">B86/F86</f>
        <v>0.82789855072463769</v>
      </c>
      <c r="D86" s="172">
        <v>285</v>
      </c>
      <c r="E86" s="96">
        <f t="shared" ref="E86" si="19">D86/F86</f>
        <v>0.17210144927536231</v>
      </c>
      <c r="F86" s="53">
        <f t="shared" ref="F86" si="20">SUM(B86,D86)</f>
        <v>1656</v>
      </c>
    </row>
    <row r="87" spans="1:6" x14ac:dyDescent="0.3">
      <c r="A87" s="51" t="s">
        <v>251</v>
      </c>
      <c r="B87" s="172">
        <v>29</v>
      </c>
      <c r="C87" s="96">
        <f t="shared" si="16"/>
        <v>1</v>
      </c>
      <c r="D87" s="172">
        <v>0</v>
      </c>
      <c r="E87" s="96">
        <f t="shared" si="17"/>
        <v>0</v>
      </c>
      <c r="F87" s="53">
        <f t="shared" si="15"/>
        <v>29</v>
      </c>
    </row>
    <row r="88" spans="1:6" x14ac:dyDescent="0.3">
      <c r="A88" s="51" t="s">
        <v>58</v>
      </c>
      <c r="B88" s="172">
        <v>2034</v>
      </c>
      <c r="C88" s="96">
        <f t="shared" ref="C88" si="21">B88/F88</f>
        <v>0.94166666666666665</v>
      </c>
      <c r="D88" s="172">
        <v>126</v>
      </c>
      <c r="E88" s="96">
        <f t="shared" ref="E88" si="22">D88/F88</f>
        <v>5.8333333333333334E-2</v>
      </c>
      <c r="F88" s="53">
        <f t="shared" si="15"/>
        <v>2160</v>
      </c>
    </row>
    <row r="89" spans="1:6" x14ac:dyDescent="0.3">
      <c r="A89" s="51" t="s">
        <v>59</v>
      </c>
      <c r="B89" s="172">
        <v>7501</v>
      </c>
      <c r="C89" s="96">
        <f t="shared" si="16"/>
        <v>0.84063655721170005</v>
      </c>
      <c r="D89" s="172">
        <v>1422</v>
      </c>
      <c r="E89" s="96">
        <f t="shared" si="17"/>
        <v>0.15936344278829989</v>
      </c>
      <c r="F89" s="53">
        <f t="shared" si="15"/>
        <v>8923</v>
      </c>
    </row>
    <row r="90" spans="1:6" x14ac:dyDescent="0.3">
      <c r="A90" s="51" t="s">
        <v>57</v>
      </c>
      <c r="B90" s="159">
        <v>0</v>
      </c>
      <c r="C90" s="164" t="s">
        <v>354</v>
      </c>
      <c r="D90" s="159">
        <v>0</v>
      </c>
      <c r="E90" s="164" t="s">
        <v>354</v>
      </c>
      <c r="F90" s="53">
        <f t="shared" si="15"/>
        <v>0</v>
      </c>
    </row>
    <row r="91" spans="1:6" x14ac:dyDescent="0.35">
      <c r="A91" s="59" t="s">
        <v>49</v>
      </c>
      <c r="B91" s="60">
        <f>SUM(B82:B90)</f>
        <v>17521</v>
      </c>
      <c r="C91" s="97">
        <f>B91/F91</f>
        <v>0.85899887238319361</v>
      </c>
      <c r="D91" s="60">
        <f>SUM(D82:D90)</f>
        <v>2876</v>
      </c>
      <c r="E91" s="97">
        <f>D91/F91</f>
        <v>0.14100112761680639</v>
      </c>
      <c r="F91" s="62">
        <f>SUM(F82:F90)</f>
        <v>20397</v>
      </c>
    </row>
    <row r="92" spans="1:6" x14ac:dyDescent="0.35">
      <c r="A92" s="173"/>
      <c r="B92" s="69"/>
      <c r="C92" s="100"/>
      <c r="D92" s="69"/>
      <c r="E92" s="100"/>
      <c r="F92" s="71"/>
    </row>
    <row r="93" spans="1:6" x14ac:dyDescent="0.35">
      <c r="A93" s="49" t="s">
        <v>50</v>
      </c>
      <c r="B93" s="64"/>
      <c r="C93" s="98"/>
      <c r="D93" s="66"/>
      <c r="E93" s="98"/>
      <c r="F93" s="67"/>
    </row>
    <row r="94" spans="1:6" x14ac:dyDescent="0.3">
      <c r="A94" s="51" t="s">
        <v>53</v>
      </c>
      <c r="B94" s="172">
        <v>135</v>
      </c>
      <c r="C94" s="96">
        <f>B94/F94</f>
        <v>1</v>
      </c>
      <c r="D94" s="172">
        <v>0</v>
      </c>
      <c r="E94" s="96">
        <f>D94/F94</f>
        <v>0</v>
      </c>
      <c r="F94" s="53">
        <f>SUM(B94,D94)</f>
        <v>135</v>
      </c>
    </row>
    <row r="95" spans="1:6" x14ac:dyDescent="0.3">
      <c r="A95" s="51" t="s">
        <v>54</v>
      </c>
      <c r="B95" s="172">
        <v>48</v>
      </c>
      <c r="C95" s="96">
        <f t="shared" ref="C95:C101" si="23">B95/F95</f>
        <v>1</v>
      </c>
      <c r="D95" s="172">
        <v>0</v>
      </c>
      <c r="E95" s="96">
        <f t="shared" ref="E95:E101" si="24">D95/F95</f>
        <v>0</v>
      </c>
      <c r="F95" s="53">
        <f t="shared" ref="F95:F101" si="25">SUM(B95,D95)</f>
        <v>48</v>
      </c>
    </row>
    <row r="96" spans="1:6" x14ac:dyDescent="0.3">
      <c r="A96" s="51" t="s">
        <v>55</v>
      </c>
      <c r="B96" s="172">
        <v>327</v>
      </c>
      <c r="C96" s="96">
        <f t="shared" si="23"/>
        <v>0.8257575757575758</v>
      </c>
      <c r="D96" s="172">
        <v>69</v>
      </c>
      <c r="E96" s="96">
        <f t="shared" si="24"/>
        <v>0.17424242424242425</v>
      </c>
      <c r="F96" s="53">
        <f t="shared" si="25"/>
        <v>396</v>
      </c>
    </row>
    <row r="97" spans="1:6" x14ac:dyDescent="0.3">
      <c r="A97" s="51" t="s">
        <v>56</v>
      </c>
      <c r="B97" s="172">
        <v>262</v>
      </c>
      <c r="C97" s="96">
        <f t="shared" si="23"/>
        <v>0.48971962616822429</v>
      </c>
      <c r="D97" s="172">
        <v>273</v>
      </c>
      <c r="E97" s="96">
        <f t="shared" si="24"/>
        <v>0.51028037383177571</v>
      </c>
      <c r="F97" s="53">
        <f t="shared" si="25"/>
        <v>535</v>
      </c>
    </row>
    <row r="98" spans="1:6" x14ac:dyDescent="0.3">
      <c r="A98" s="51" t="s">
        <v>61</v>
      </c>
      <c r="B98" s="172">
        <v>312</v>
      </c>
      <c r="C98" s="96">
        <f t="shared" si="23"/>
        <v>1</v>
      </c>
      <c r="D98" s="172">
        <v>0</v>
      </c>
      <c r="E98" s="96">
        <f t="shared" si="24"/>
        <v>0</v>
      </c>
      <c r="F98" s="53">
        <f t="shared" si="25"/>
        <v>312</v>
      </c>
    </row>
    <row r="99" spans="1:6" x14ac:dyDescent="0.3">
      <c r="A99" s="51" t="s">
        <v>58</v>
      </c>
      <c r="B99" s="172">
        <v>666</v>
      </c>
      <c r="C99" s="96">
        <f t="shared" si="23"/>
        <v>0.94468085106382982</v>
      </c>
      <c r="D99" s="172">
        <v>39</v>
      </c>
      <c r="E99" s="96">
        <f t="shared" si="24"/>
        <v>5.5319148936170209E-2</v>
      </c>
      <c r="F99" s="53">
        <f t="shared" si="25"/>
        <v>705</v>
      </c>
    </row>
    <row r="100" spans="1:6" x14ac:dyDescent="0.3">
      <c r="A100" s="51" t="s">
        <v>59</v>
      </c>
      <c r="B100" s="172">
        <v>1224</v>
      </c>
      <c r="C100" s="96">
        <f t="shared" si="23"/>
        <v>0.96226415094339623</v>
      </c>
      <c r="D100" s="172">
        <v>48</v>
      </c>
      <c r="E100" s="96">
        <f t="shared" si="24"/>
        <v>3.7735849056603772E-2</v>
      </c>
      <c r="F100" s="53">
        <f t="shared" si="25"/>
        <v>1272</v>
      </c>
    </row>
    <row r="101" spans="1:6" x14ac:dyDescent="0.3">
      <c r="A101" s="54" t="s">
        <v>60</v>
      </c>
      <c r="B101" s="172">
        <v>30</v>
      </c>
      <c r="C101" s="96">
        <f t="shared" si="23"/>
        <v>0.76923076923076927</v>
      </c>
      <c r="D101" s="172">
        <v>9</v>
      </c>
      <c r="E101" s="96">
        <f t="shared" si="24"/>
        <v>0.23076923076923078</v>
      </c>
      <c r="F101" s="53">
        <f t="shared" si="25"/>
        <v>39</v>
      </c>
    </row>
    <row r="102" spans="1:6" x14ac:dyDescent="0.35">
      <c r="A102" s="59" t="s">
        <v>62</v>
      </c>
      <c r="B102" s="60">
        <f>SUM(B94:B101)</f>
        <v>3004</v>
      </c>
      <c r="C102" s="97">
        <f>B102/F102</f>
        <v>0.87274840209180704</v>
      </c>
      <c r="D102" s="60">
        <f>SUM(D94:D101)</f>
        <v>438</v>
      </c>
      <c r="E102" s="97">
        <f>D102/F102</f>
        <v>0.1272515979081929</v>
      </c>
      <c r="F102" s="62">
        <f>SUM(F94:F101)</f>
        <v>3442</v>
      </c>
    </row>
    <row r="103" spans="1:6" x14ac:dyDescent="0.35">
      <c r="A103" s="67"/>
      <c r="B103" s="69"/>
      <c r="C103" s="100"/>
      <c r="D103" s="69"/>
      <c r="E103" s="100"/>
      <c r="F103" s="71"/>
    </row>
    <row r="104" spans="1:6" x14ac:dyDescent="0.35">
      <c r="A104" s="49" t="s">
        <v>4</v>
      </c>
      <c r="B104" s="64"/>
      <c r="C104" s="98"/>
      <c r="D104" s="66"/>
      <c r="E104" s="98"/>
      <c r="F104" s="67"/>
    </row>
    <row r="105" spans="1:6" x14ac:dyDescent="0.3">
      <c r="A105" s="51" t="s">
        <v>53</v>
      </c>
      <c r="B105" s="160">
        <f>SUM(B82+B94)</f>
        <v>1141</v>
      </c>
      <c r="C105" s="96">
        <f>B105/F105</f>
        <v>0.9414191419141914</v>
      </c>
      <c r="D105" s="161">
        <f>SUM(D82+D94)</f>
        <v>71</v>
      </c>
      <c r="E105" s="96">
        <f>D105/F105</f>
        <v>5.8580858085808582E-2</v>
      </c>
      <c r="F105" s="53">
        <f>SUM(B105,D105)</f>
        <v>1212</v>
      </c>
    </row>
    <row r="106" spans="1:6" x14ac:dyDescent="0.3">
      <c r="A106" s="51" t="s">
        <v>54</v>
      </c>
      <c r="B106" s="160">
        <f>SUM(B83+B95)</f>
        <v>984</v>
      </c>
      <c r="C106" s="96">
        <f t="shared" ref="C106:C115" si="26">B106/F106</f>
        <v>1</v>
      </c>
      <c r="D106" s="161">
        <f>SUM(D83+D95)</f>
        <v>0</v>
      </c>
      <c r="E106" s="96">
        <f t="shared" ref="E106:E115" si="27">D106/F106</f>
        <v>0</v>
      </c>
      <c r="F106" s="53">
        <f t="shared" ref="F106:F115" si="28">SUM(B106,D106)</f>
        <v>984</v>
      </c>
    </row>
    <row r="107" spans="1:6" x14ac:dyDescent="0.3">
      <c r="A107" s="51" t="s">
        <v>55</v>
      </c>
      <c r="B107" s="160">
        <f>SUM(B84+B96)</f>
        <v>2389</v>
      </c>
      <c r="C107" s="96">
        <f t="shared" si="26"/>
        <v>0.83531468531468533</v>
      </c>
      <c r="D107" s="161">
        <f>SUM(D84+D96)</f>
        <v>471</v>
      </c>
      <c r="E107" s="96">
        <f t="shared" si="27"/>
        <v>0.16468531468531469</v>
      </c>
      <c r="F107" s="53">
        <f t="shared" si="28"/>
        <v>2860</v>
      </c>
    </row>
    <row r="108" spans="1:6" x14ac:dyDescent="0.3">
      <c r="A108" s="51" t="s">
        <v>56</v>
      </c>
      <c r="B108" s="160">
        <f>SUM(B85+B97)</f>
        <v>2844</v>
      </c>
      <c r="C108" s="96">
        <f t="shared" si="26"/>
        <v>0.77135882831570379</v>
      </c>
      <c r="D108" s="161">
        <f>SUM(D85+D97)</f>
        <v>843</v>
      </c>
      <c r="E108" s="96">
        <f t="shared" si="27"/>
        <v>0.22864117168429618</v>
      </c>
      <c r="F108" s="53">
        <f t="shared" si="28"/>
        <v>3687</v>
      </c>
    </row>
    <row r="109" spans="1:6" x14ac:dyDescent="0.3">
      <c r="A109" s="51" t="s">
        <v>33</v>
      </c>
      <c r="B109" s="160">
        <f>SUM(B86)</f>
        <v>1371</v>
      </c>
      <c r="C109" s="96">
        <f t="shared" ref="C109" si="29">B109/F109</f>
        <v>0.82789855072463769</v>
      </c>
      <c r="D109" s="160">
        <f>SUM(D86)</f>
        <v>285</v>
      </c>
      <c r="E109" s="96">
        <f t="shared" ref="E109" si="30">D109/F109</f>
        <v>0.17210144927536231</v>
      </c>
      <c r="F109" s="53">
        <f t="shared" ref="F109" si="31">SUM(B109,D109)</f>
        <v>1656</v>
      </c>
    </row>
    <row r="110" spans="1:6" x14ac:dyDescent="0.3">
      <c r="A110" s="51" t="s">
        <v>251</v>
      </c>
      <c r="B110" s="161">
        <f>SUM(B87)</f>
        <v>29</v>
      </c>
      <c r="C110" s="96">
        <f t="shared" si="26"/>
        <v>1</v>
      </c>
      <c r="D110" s="161">
        <f>SUM(D87)</f>
        <v>0</v>
      </c>
      <c r="E110" s="96">
        <f t="shared" si="27"/>
        <v>0</v>
      </c>
      <c r="F110" s="53">
        <f t="shared" si="28"/>
        <v>29</v>
      </c>
    </row>
    <row r="111" spans="1:6" x14ac:dyDescent="0.3">
      <c r="A111" s="51" t="s">
        <v>61</v>
      </c>
      <c r="B111" s="161">
        <f>SUM(B98)</f>
        <v>312</v>
      </c>
      <c r="C111" s="96">
        <f t="shared" si="26"/>
        <v>1</v>
      </c>
      <c r="D111" s="161">
        <f>SUM(D98)</f>
        <v>0</v>
      </c>
      <c r="E111" s="96">
        <f t="shared" si="27"/>
        <v>0</v>
      </c>
      <c r="F111" s="53">
        <f>SUM(B111,D111)</f>
        <v>312</v>
      </c>
    </row>
    <row r="112" spans="1:6" x14ac:dyDescent="0.3">
      <c r="A112" s="51" t="s">
        <v>58</v>
      </c>
      <c r="B112" s="160">
        <f>SUM(B88+B99)</f>
        <v>2700</v>
      </c>
      <c r="C112" s="96">
        <f t="shared" si="26"/>
        <v>0.94240837696335078</v>
      </c>
      <c r="D112" s="161">
        <f>SUM(D88+D99)</f>
        <v>165</v>
      </c>
      <c r="E112" s="96">
        <f t="shared" si="27"/>
        <v>5.7591623036649213E-2</v>
      </c>
      <c r="F112" s="53">
        <f t="shared" si="28"/>
        <v>2865</v>
      </c>
    </row>
    <row r="113" spans="1:6" x14ac:dyDescent="0.3">
      <c r="A113" s="51" t="s">
        <v>59</v>
      </c>
      <c r="B113" s="160">
        <f>SUM(B89+B100)</f>
        <v>8725</v>
      </c>
      <c r="C113" s="96">
        <f t="shared" si="26"/>
        <v>0.8558116723884257</v>
      </c>
      <c r="D113" s="161">
        <f>SUM(D89+D100)</f>
        <v>1470</v>
      </c>
      <c r="E113" s="96">
        <f t="shared" si="27"/>
        <v>0.1441883276115743</v>
      </c>
      <c r="F113" s="53">
        <f t="shared" si="28"/>
        <v>10195</v>
      </c>
    </row>
    <row r="114" spans="1:6" x14ac:dyDescent="0.3">
      <c r="A114" s="54" t="s">
        <v>57</v>
      </c>
      <c r="B114" s="160">
        <f>SUM(B90)</f>
        <v>0</v>
      </c>
      <c r="C114" s="164" t="s">
        <v>354</v>
      </c>
      <c r="D114" s="161">
        <f>SUM(D90)</f>
        <v>0</v>
      </c>
      <c r="E114" s="164" t="s">
        <v>354</v>
      </c>
      <c r="F114" s="53">
        <f t="shared" si="28"/>
        <v>0</v>
      </c>
    </row>
    <row r="115" spans="1:6" x14ac:dyDescent="0.3">
      <c r="A115" s="54" t="s">
        <v>60</v>
      </c>
      <c r="B115" s="162">
        <f>SUM(B101)</f>
        <v>30</v>
      </c>
      <c r="C115" s="96">
        <f t="shared" si="26"/>
        <v>0.76923076923076927</v>
      </c>
      <c r="D115" s="163">
        <f>SUM(D101)</f>
        <v>9</v>
      </c>
      <c r="E115" s="96">
        <f t="shared" si="27"/>
        <v>0.23076923076923078</v>
      </c>
      <c r="F115" s="53">
        <f t="shared" si="28"/>
        <v>39</v>
      </c>
    </row>
    <row r="116" spans="1:6" x14ac:dyDescent="0.35">
      <c r="A116" s="59" t="s">
        <v>51</v>
      </c>
      <c r="B116" s="60">
        <f>SUM(B105:B115)</f>
        <v>20525</v>
      </c>
      <c r="C116" s="97">
        <f>B116/F116</f>
        <v>0.86098410168211759</v>
      </c>
      <c r="D116" s="60">
        <f>SUM(D105:D115)</f>
        <v>3314</v>
      </c>
      <c r="E116" s="97">
        <f>D116/F116</f>
        <v>0.13901589831788247</v>
      </c>
      <c r="F116" s="62">
        <f>SUM(F105:F115)</f>
        <v>23839</v>
      </c>
    </row>
    <row r="117" spans="1:6" x14ac:dyDescent="0.35">
      <c r="A117" s="72"/>
      <c r="B117" s="72"/>
      <c r="C117" s="72"/>
      <c r="D117" s="72"/>
      <c r="E117" s="72"/>
      <c r="F117" s="72"/>
    </row>
    <row r="118" spans="1:6" x14ac:dyDescent="0.35">
      <c r="A118" s="72" t="s">
        <v>92</v>
      </c>
      <c r="B118" s="72"/>
      <c r="C118" s="72"/>
      <c r="D118" s="72"/>
      <c r="E118" s="72"/>
      <c r="F118" s="72"/>
    </row>
  </sheetData>
  <mergeCells count="6">
    <mergeCell ref="A75:F76"/>
    <mergeCell ref="A77:F77"/>
    <mergeCell ref="B78:C78"/>
    <mergeCell ref="D78:E78"/>
    <mergeCell ref="A1:L1"/>
    <mergeCell ref="A2:L2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18"/>
  <sheetViews>
    <sheetView zoomScale="60" zoomScaleNormal="60" zoomScaleSheetLayoutView="100" workbookViewId="0">
      <selection activeCell="A2" sqref="A2:L2"/>
    </sheetView>
  </sheetViews>
  <sheetFormatPr defaultColWidth="8.75" defaultRowHeight="15.5" x14ac:dyDescent="0.35"/>
  <cols>
    <col min="1" max="1" width="24.08203125" style="14" customWidth="1"/>
    <col min="2" max="16" width="10.75" style="14" customWidth="1"/>
    <col min="17" max="16384" width="8.75" style="14"/>
  </cols>
  <sheetData>
    <row r="1" spans="1:23" ht="24.75" customHeight="1" x14ac:dyDescent="0.35">
      <c r="A1" s="202" t="s">
        <v>24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23" ht="23" x14ac:dyDescent="0.35">
      <c r="A2" s="202" t="s">
        <v>19</v>
      </c>
      <c r="B2" s="202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23" ht="17.5" x14ac:dyDescent="0.3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23" ht="17.5" x14ac:dyDescent="0.35">
      <c r="A4" s="16" t="s">
        <v>0</v>
      </c>
      <c r="B4" s="13" t="s">
        <v>187</v>
      </c>
      <c r="E4" s="13"/>
      <c r="F4" s="13"/>
      <c r="G4" s="13"/>
      <c r="H4" s="15"/>
      <c r="I4" s="15"/>
      <c r="J4" s="15"/>
      <c r="K4" s="15"/>
      <c r="L4" s="15"/>
    </row>
    <row r="5" spans="1:23" ht="17.5" x14ac:dyDescent="0.35">
      <c r="A5" s="16"/>
      <c r="B5" s="16"/>
      <c r="C5" s="13"/>
      <c r="D5" s="13"/>
      <c r="E5" s="13"/>
      <c r="F5" s="13"/>
      <c r="G5" s="13"/>
      <c r="H5" s="15"/>
      <c r="I5" s="15"/>
      <c r="J5" s="15"/>
      <c r="K5" s="15"/>
      <c r="L5" s="15"/>
    </row>
    <row r="6" spans="1:23" ht="16" thickBot="1" x14ac:dyDescent="0.4">
      <c r="A6" s="3"/>
      <c r="B6" s="1" t="s">
        <v>22</v>
      </c>
      <c r="C6" s="1" t="s">
        <v>23</v>
      </c>
      <c r="D6" s="1" t="s">
        <v>153</v>
      </c>
      <c r="E6" s="1" t="s">
        <v>186</v>
      </c>
      <c r="F6" s="1" t="s">
        <v>217</v>
      </c>
      <c r="G6" s="1" t="s">
        <v>258</v>
      </c>
      <c r="H6" s="30" t="s">
        <v>312</v>
      </c>
      <c r="I6" s="30" t="s">
        <v>357</v>
      </c>
      <c r="J6" s="30" t="s">
        <v>399</v>
      </c>
      <c r="K6" s="30" t="s">
        <v>428</v>
      </c>
      <c r="L6" s="3"/>
      <c r="M6" s="1" t="s">
        <v>22</v>
      </c>
      <c r="N6" s="1" t="s">
        <v>23</v>
      </c>
      <c r="O6" s="1" t="s">
        <v>153</v>
      </c>
      <c r="P6" s="1" t="s">
        <v>186</v>
      </c>
      <c r="Q6" s="1" t="s">
        <v>217</v>
      </c>
      <c r="R6" s="1" t="s">
        <v>258</v>
      </c>
      <c r="S6" s="30" t="s">
        <v>312</v>
      </c>
      <c r="T6" s="30" t="s">
        <v>357</v>
      </c>
      <c r="U6" s="30" t="s">
        <v>399</v>
      </c>
      <c r="V6" s="30" t="s">
        <v>428</v>
      </c>
    </row>
    <row r="7" spans="1:23" ht="16" thickTop="1" x14ac:dyDescent="0.35">
      <c r="A7" s="19" t="s">
        <v>89</v>
      </c>
      <c r="B7" s="3"/>
      <c r="C7" s="3"/>
      <c r="D7" s="3"/>
      <c r="E7" s="3"/>
      <c r="F7" s="3"/>
      <c r="G7" s="3"/>
      <c r="H7" s="3"/>
      <c r="I7" s="18"/>
      <c r="J7" s="18"/>
      <c r="K7" s="18"/>
      <c r="L7" s="137" t="s">
        <v>90</v>
      </c>
      <c r="M7" s="3"/>
      <c r="N7" s="3"/>
      <c r="O7" s="3"/>
      <c r="P7" s="3"/>
      <c r="Q7" s="3"/>
      <c r="R7" s="3"/>
      <c r="S7" s="18"/>
      <c r="T7" s="18"/>
      <c r="U7" s="18"/>
    </row>
    <row r="8" spans="1:23" x14ac:dyDescent="0.35">
      <c r="A8" s="3" t="s">
        <v>1</v>
      </c>
      <c r="B8" s="10">
        <v>579</v>
      </c>
      <c r="C8" s="10">
        <v>655</v>
      </c>
      <c r="D8" s="10">
        <v>748</v>
      </c>
      <c r="E8" s="10">
        <v>812</v>
      </c>
      <c r="F8" s="10">
        <v>741</v>
      </c>
      <c r="G8" s="10">
        <v>637</v>
      </c>
      <c r="H8" s="10">
        <v>689</v>
      </c>
      <c r="I8" s="110">
        <v>734</v>
      </c>
      <c r="J8" s="110">
        <v>762</v>
      </c>
      <c r="K8" s="110">
        <v>794</v>
      </c>
      <c r="L8" s="88" t="s">
        <v>1</v>
      </c>
      <c r="M8" s="10">
        <v>412</v>
      </c>
      <c r="N8" s="10">
        <v>521</v>
      </c>
      <c r="O8" s="10">
        <v>571</v>
      </c>
      <c r="P8" s="10">
        <v>625</v>
      </c>
      <c r="Q8" s="10">
        <v>490</v>
      </c>
      <c r="R8" s="10">
        <v>458</v>
      </c>
      <c r="S8" s="10">
        <v>478</v>
      </c>
      <c r="T8" s="110">
        <v>551</v>
      </c>
      <c r="U8" s="110">
        <v>550</v>
      </c>
      <c r="V8" s="110">
        <v>521</v>
      </c>
      <c r="W8" s="138"/>
    </row>
    <row r="9" spans="1:23" x14ac:dyDescent="0.35">
      <c r="A9" s="3" t="s">
        <v>2</v>
      </c>
      <c r="B9" s="10">
        <v>57</v>
      </c>
      <c r="C9" s="10">
        <v>64</v>
      </c>
      <c r="D9" s="10">
        <v>95</v>
      </c>
      <c r="E9" s="10">
        <v>51</v>
      </c>
      <c r="F9" s="10">
        <v>56</v>
      </c>
      <c r="G9" s="10">
        <v>48</v>
      </c>
      <c r="H9" s="10">
        <v>67</v>
      </c>
      <c r="I9" s="110">
        <v>60</v>
      </c>
      <c r="J9" s="110">
        <v>69</v>
      </c>
      <c r="K9" s="110">
        <v>70</v>
      </c>
      <c r="L9" s="88" t="s">
        <v>2</v>
      </c>
      <c r="M9" s="10">
        <v>37</v>
      </c>
      <c r="N9" s="10">
        <v>35</v>
      </c>
      <c r="O9" s="10">
        <v>76</v>
      </c>
      <c r="P9" s="10">
        <v>44</v>
      </c>
      <c r="Q9" s="10">
        <v>43</v>
      </c>
      <c r="R9" s="10">
        <v>45</v>
      </c>
      <c r="S9" s="10">
        <v>48</v>
      </c>
      <c r="T9" s="110">
        <v>42</v>
      </c>
      <c r="U9" s="110">
        <v>62</v>
      </c>
      <c r="V9" s="110">
        <v>58</v>
      </c>
      <c r="W9" s="138"/>
    </row>
    <row r="10" spans="1:23" x14ac:dyDescent="0.35">
      <c r="A10" s="3" t="s">
        <v>5</v>
      </c>
      <c r="B10" s="10">
        <v>4</v>
      </c>
      <c r="C10" s="10">
        <v>3</v>
      </c>
      <c r="D10" s="10">
        <v>7</v>
      </c>
      <c r="E10" s="10">
        <f>1+8</f>
        <v>9</v>
      </c>
      <c r="F10" s="10">
        <v>14</v>
      </c>
      <c r="G10" s="10">
        <v>16</v>
      </c>
      <c r="H10" s="10">
        <v>10</v>
      </c>
      <c r="I10" s="110">
        <v>14</v>
      </c>
      <c r="J10" s="110">
        <v>15</v>
      </c>
      <c r="K10" s="110">
        <v>13</v>
      </c>
      <c r="L10" s="88" t="s">
        <v>5</v>
      </c>
      <c r="M10" s="10">
        <v>4</v>
      </c>
      <c r="N10" s="10">
        <v>2</v>
      </c>
      <c r="O10" s="10">
        <v>6</v>
      </c>
      <c r="P10" s="10">
        <f>1+6</f>
        <v>7</v>
      </c>
      <c r="Q10" s="10">
        <v>12</v>
      </c>
      <c r="R10" s="10">
        <v>9</v>
      </c>
      <c r="S10" s="10">
        <v>14</v>
      </c>
      <c r="T10" s="110">
        <v>10</v>
      </c>
      <c r="U10" s="110">
        <v>15</v>
      </c>
      <c r="V10" s="110">
        <v>13</v>
      </c>
      <c r="W10" s="138"/>
    </row>
    <row r="11" spans="1:23" x14ac:dyDescent="0.35">
      <c r="A11" s="3" t="s">
        <v>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10">
        <v>0</v>
      </c>
      <c r="J11" s="110">
        <v>0</v>
      </c>
      <c r="K11" s="110">
        <v>0</v>
      </c>
      <c r="L11" s="88" t="s">
        <v>3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10">
        <v>0</v>
      </c>
      <c r="U11" s="110">
        <v>0</v>
      </c>
      <c r="V11" s="110">
        <v>0</v>
      </c>
      <c r="W11" s="138"/>
    </row>
    <row r="12" spans="1:23" x14ac:dyDescent="0.35">
      <c r="A12" s="7" t="s">
        <v>4</v>
      </c>
      <c r="B12" s="8">
        <f t="shared" ref="B12:F12" si="0">SUM(B8:B11)</f>
        <v>640</v>
      </c>
      <c r="C12" s="8">
        <f t="shared" si="0"/>
        <v>722</v>
      </c>
      <c r="D12" s="8">
        <f t="shared" si="0"/>
        <v>850</v>
      </c>
      <c r="E12" s="8">
        <f t="shared" si="0"/>
        <v>872</v>
      </c>
      <c r="F12" s="8">
        <f t="shared" si="0"/>
        <v>811</v>
      </c>
      <c r="G12" s="8">
        <f t="shared" ref="G12:I12" si="1">SUM(G8:G11)</f>
        <v>701</v>
      </c>
      <c r="H12" s="8">
        <f t="shared" si="1"/>
        <v>766</v>
      </c>
      <c r="I12" s="8">
        <f t="shared" si="1"/>
        <v>808</v>
      </c>
      <c r="J12" s="8">
        <f>SUM(J8:J11)</f>
        <v>846</v>
      </c>
      <c r="K12" s="8">
        <f>SUM(K8:K11)</f>
        <v>877</v>
      </c>
      <c r="L12" s="91" t="s">
        <v>4</v>
      </c>
      <c r="M12" s="8">
        <f t="shared" ref="M12:Q12" si="2">SUM(M8:M11)</f>
        <v>453</v>
      </c>
      <c r="N12" s="8">
        <f t="shared" si="2"/>
        <v>558</v>
      </c>
      <c r="O12" s="8">
        <f t="shared" si="2"/>
        <v>653</v>
      </c>
      <c r="P12" s="8">
        <f t="shared" si="2"/>
        <v>676</v>
      </c>
      <c r="Q12" s="8">
        <f t="shared" si="2"/>
        <v>545</v>
      </c>
      <c r="R12" s="8">
        <f t="shared" ref="R12:V12" si="3">SUM(R8:R11)</f>
        <v>512</v>
      </c>
      <c r="S12" s="8">
        <f t="shared" si="3"/>
        <v>540</v>
      </c>
      <c r="T12" s="8">
        <f t="shared" si="3"/>
        <v>603</v>
      </c>
      <c r="U12" s="8">
        <f t="shared" si="3"/>
        <v>627</v>
      </c>
      <c r="V12" s="8">
        <f t="shared" si="3"/>
        <v>592</v>
      </c>
      <c r="W12" s="138"/>
    </row>
    <row r="13" spans="1:23" x14ac:dyDescent="0.35">
      <c r="A13" s="3"/>
      <c r="B13" s="3"/>
      <c r="C13" s="7"/>
      <c r="D13" s="17"/>
      <c r="E13" s="3"/>
      <c r="F13" s="3"/>
      <c r="G13" s="3"/>
      <c r="H13" s="3"/>
      <c r="I13" s="3"/>
      <c r="J13" s="3"/>
      <c r="K13" s="3"/>
      <c r="L13" s="139"/>
      <c r="M13" s="17"/>
      <c r="N13" s="140"/>
      <c r="O13" s="17"/>
      <c r="P13" s="3"/>
      <c r="Q13" s="3"/>
      <c r="R13" s="3"/>
      <c r="S13" s="18"/>
      <c r="T13" s="18"/>
      <c r="U13" s="18"/>
    </row>
    <row r="14" spans="1:23" ht="18" customHeight="1" thickBot="1" x14ac:dyDescent="0.4">
      <c r="A14" s="7"/>
      <c r="B14" s="1" t="s">
        <v>22</v>
      </c>
      <c r="C14" s="1" t="s">
        <v>23</v>
      </c>
      <c r="D14" s="1" t="s">
        <v>153</v>
      </c>
      <c r="E14" s="1" t="s">
        <v>186</v>
      </c>
      <c r="F14" s="1" t="s">
        <v>217</v>
      </c>
      <c r="G14" s="1" t="s">
        <v>258</v>
      </c>
      <c r="H14" s="30" t="s">
        <v>312</v>
      </c>
      <c r="I14" s="30" t="s">
        <v>357</v>
      </c>
      <c r="J14" s="30" t="s">
        <v>399</v>
      </c>
      <c r="K14" s="30" t="s">
        <v>428</v>
      </c>
      <c r="L14" s="141"/>
      <c r="M14" s="1" t="s">
        <v>22</v>
      </c>
      <c r="N14" s="1" t="s">
        <v>23</v>
      </c>
      <c r="O14" s="1" t="s">
        <v>153</v>
      </c>
      <c r="P14" s="1" t="s">
        <v>186</v>
      </c>
      <c r="Q14" s="1" t="s">
        <v>217</v>
      </c>
      <c r="R14" s="1" t="s">
        <v>258</v>
      </c>
      <c r="S14" s="30" t="s">
        <v>312</v>
      </c>
      <c r="T14" s="30" t="s">
        <v>357</v>
      </c>
      <c r="U14" s="30" t="s">
        <v>399</v>
      </c>
      <c r="V14" s="30" t="s">
        <v>428</v>
      </c>
    </row>
    <row r="15" spans="1:23" ht="16.5" customHeight="1" thickTop="1" x14ac:dyDescent="0.35">
      <c r="A15" s="19" t="s">
        <v>12</v>
      </c>
      <c r="B15" s="3"/>
      <c r="C15" s="3"/>
      <c r="D15" s="3"/>
      <c r="E15" s="3"/>
      <c r="F15" s="3"/>
      <c r="G15" s="3"/>
      <c r="H15" s="3"/>
      <c r="I15" s="18"/>
      <c r="J15" s="18"/>
      <c r="K15" s="18"/>
      <c r="L15" s="142" t="s">
        <v>152</v>
      </c>
      <c r="M15" s="18"/>
      <c r="N15" s="3"/>
      <c r="O15" s="3"/>
      <c r="P15" s="3"/>
      <c r="Q15" s="3"/>
      <c r="R15" s="3"/>
      <c r="S15" s="18"/>
      <c r="T15" s="18"/>
      <c r="U15" s="18"/>
    </row>
    <row r="16" spans="1:23" ht="15" customHeight="1" x14ac:dyDescent="0.35">
      <c r="A16" s="3" t="s">
        <v>1</v>
      </c>
      <c r="B16" s="10">
        <v>924</v>
      </c>
      <c r="C16" s="10">
        <v>974</v>
      </c>
      <c r="D16" s="10">
        <v>761</v>
      </c>
      <c r="E16" s="10">
        <v>804</v>
      </c>
      <c r="F16" s="10">
        <v>723</v>
      </c>
      <c r="G16" s="10">
        <v>783</v>
      </c>
      <c r="H16" s="10">
        <v>847</v>
      </c>
      <c r="I16" s="95">
        <v>877</v>
      </c>
      <c r="J16" s="95">
        <v>874</v>
      </c>
      <c r="K16" s="95">
        <v>794</v>
      </c>
      <c r="L16" s="88" t="s">
        <v>1</v>
      </c>
      <c r="M16" s="10">
        <v>19</v>
      </c>
      <c r="N16" s="10">
        <v>18</v>
      </c>
      <c r="O16" s="10">
        <v>17</v>
      </c>
      <c r="P16" s="10">
        <v>18</v>
      </c>
      <c r="Q16" s="10">
        <v>18</v>
      </c>
      <c r="R16" s="10">
        <v>20</v>
      </c>
      <c r="S16" s="10">
        <v>20</v>
      </c>
      <c r="T16" s="10">
        <v>20</v>
      </c>
      <c r="U16" s="10">
        <v>19</v>
      </c>
      <c r="V16" s="10">
        <v>18</v>
      </c>
    </row>
    <row r="17" spans="1:28" ht="15" customHeight="1" x14ac:dyDescent="0.35">
      <c r="A17" s="3" t="s">
        <v>2</v>
      </c>
      <c r="B17" s="10">
        <v>98</v>
      </c>
      <c r="C17" s="10">
        <v>82</v>
      </c>
      <c r="D17" s="10">
        <v>101</v>
      </c>
      <c r="E17" s="10">
        <v>100</v>
      </c>
      <c r="F17" s="10">
        <v>77</v>
      </c>
      <c r="G17" s="10">
        <v>74</v>
      </c>
      <c r="H17" s="10">
        <v>96</v>
      </c>
      <c r="I17" s="95">
        <v>94</v>
      </c>
      <c r="J17" s="95">
        <v>101</v>
      </c>
      <c r="K17" s="95">
        <v>92</v>
      </c>
      <c r="L17" s="88" t="s">
        <v>2</v>
      </c>
      <c r="M17" s="10">
        <v>4</v>
      </c>
      <c r="N17" s="10">
        <v>4</v>
      </c>
      <c r="O17" s="10">
        <v>4</v>
      </c>
      <c r="P17" s="10">
        <v>4</v>
      </c>
      <c r="Q17" s="10">
        <v>4</v>
      </c>
      <c r="R17" s="10">
        <v>5</v>
      </c>
      <c r="S17" s="10">
        <v>5</v>
      </c>
      <c r="T17" s="10">
        <v>5</v>
      </c>
      <c r="U17" s="10">
        <v>5</v>
      </c>
      <c r="V17" s="10">
        <v>5</v>
      </c>
    </row>
    <row r="18" spans="1:28" ht="14.15" customHeight="1" x14ac:dyDescent="0.35">
      <c r="A18" s="3" t="s">
        <v>5</v>
      </c>
      <c r="B18" s="10">
        <v>6</v>
      </c>
      <c r="C18" s="10">
        <v>4</v>
      </c>
      <c r="D18" s="10">
        <v>4</v>
      </c>
      <c r="E18" s="10">
        <v>7</v>
      </c>
      <c r="F18" s="10">
        <v>11</v>
      </c>
      <c r="G18" s="10">
        <v>15</v>
      </c>
      <c r="H18" s="10">
        <v>21</v>
      </c>
      <c r="I18" s="95">
        <v>16</v>
      </c>
      <c r="J18" s="95">
        <v>16</v>
      </c>
      <c r="K18" s="95">
        <v>21</v>
      </c>
      <c r="L18" s="88" t="s">
        <v>5</v>
      </c>
      <c r="M18" s="10">
        <v>1</v>
      </c>
      <c r="N18" s="10">
        <v>1</v>
      </c>
      <c r="O18" s="10">
        <v>1</v>
      </c>
      <c r="P18" s="10">
        <v>2</v>
      </c>
      <c r="Q18" s="10">
        <v>2</v>
      </c>
      <c r="R18" s="10">
        <v>3</v>
      </c>
      <c r="S18" s="10">
        <v>3</v>
      </c>
      <c r="T18" s="10">
        <v>4</v>
      </c>
      <c r="U18" s="10">
        <v>4</v>
      </c>
      <c r="V18" s="10">
        <v>4</v>
      </c>
    </row>
    <row r="19" spans="1:28" ht="14.15" customHeight="1" x14ac:dyDescent="0.35">
      <c r="A19" s="3" t="s">
        <v>3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95">
        <v>0</v>
      </c>
      <c r="J19" s="95">
        <v>0</v>
      </c>
      <c r="K19" s="95">
        <v>0</v>
      </c>
      <c r="L19" s="88" t="s">
        <v>3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</row>
    <row r="20" spans="1:28" ht="14.15" customHeight="1" x14ac:dyDescent="0.35">
      <c r="A20" s="7" t="s">
        <v>4</v>
      </c>
      <c r="B20" s="8">
        <f t="shared" ref="B20:F20" si="4">SUM(B16:B19)</f>
        <v>1028</v>
      </c>
      <c r="C20" s="8">
        <f t="shared" si="4"/>
        <v>1060</v>
      </c>
      <c r="D20" s="8">
        <f t="shared" si="4"/>
        <v>866</v>
      </c>
      <c r="E20" s="8">
        <f t="shared" si="4"/>
        <v>911</v>
      </c>
      <c r="F20" s="8">
        <f t="shared" si="4"/>
        <v>811</v>
      </c>
      <c r="G20" s="8">
        <f t="shared" ref="G20" si="5">SUM(G16:G19)</f>
        <v>872</v>
      </c>
      <c r="H20" s="8">
        <f>SUM(H16:H19)</f>
        <v>964</v>
      </c>
      <c r="I20" s="8">
        <f>SUM(I16:I19)</f>
        <v>987</v>
      </c>
      <c r="J20" s="8">
        <f>SUM(J16:J19)</f>
        <v>991</v>
      </c>
      <c r="K20" s="8">
        <f>SUM(K16:K19)</f>
        <v>907</v>
      </c>
      <c r="L20" s="91" t="s">
        <v>4</v>
      </c>
      <c r="M20" s="8">
        <f t="shared" ref="M20:Q20" si="6">SUM(M16:M19)</f>
        <v>24</v>
      </c>
      <c r="N20" s="8">
        <f t="shared" si="6"/>
        <v>23</v>
      </c>
      <c r="O20" s="8">
        <f t="shared" si="6"/>
        <v>22</v>
      </c>
      <c r="P20" s="8">
        <f t="shared" si="6"/>
        <v>24</v>
      </c>
      <c r="Q20" s="8">
        <f t="shared" si="6"/>
        <v>24</v>
      </c>
      <c r="R20" s="8">
        <f t="shared" ref="R20" si="7">SUM(R16:R19)</f>
        <v>28</v>
      </c>
      <c r="S20" s="8">
        <f>SUM(S16:S19)</f>
        <v>28</v>
      </c>
      <c r="T20" s="8">
        <f>SUM(T16:T19)</f>
        <v>29</v>
      </c>
      <c r="U20" s="8">
        <f>SUM(U16:U19)</f>
        <v>28</v>
      </c>
      <c r="V20" s="8">
        <f>SUM(V16:V19)</f>
        <v>27</v>
      </c>
    </row>
    <row r="21" spans="1:28" ht="15" customHeight="1" x14ac:dyDescent="0.35">
      <c r="A21" s="3" t="s">
        <v>356</v>
      </c>
      <c r="B21" s="3"/>
      <c r="C21" s="7"/>
      <c r="D21" s="2"/>
      <c r="E21" s="20"/>
      <c r="F21" s="20"/>
      <c r="G21" s="20"/>
      <c r="H21" s="3"/>
      <c r="I21" s="3"/>
      <c r="J21" s="18"/>
      <c r="K21" s="18"/>
      <c r="L21" s="3"/>
      <c r="M21" s="18"/>
      <c r="N21" s="18"/>
      <c r="O21" s="18"/>
      <c r="P21" s="18"/>
      <c r="Q21" s="18"/>
    </row>
    <row r="22" spans="1:28" ht="16.5" customHeight="1" x14ac:dyDescent="0.35">
      <c r="A22" s="3"/>
      <c r="B22" s="9" t="s">
        <v>17</v>
      </c>
      <c r="C22" s="9" t="s">
        <v>15</v>
      </c>
      <c r="D22" s="9" t="s">
        <v>16</v>
      </c>
      <c r="E22" s="9" t="s">
        <v>17</v>
      </c>
      <c r="F22" s="9" t="s">
        <v>15</v>
      </c>
      <c r="G22" s="9" t="s">
        <v>16</v>
      </c>
      <c r="H22" s="9" t="s">
        <v>17</v>
      </c>
      <c r="I22" s="9" t="s">
        <v>15</v>
      </c>
      <c r="J22" s="9" t="s">
        <v>16</v>
      </c>
      <c r="K22" s="9" t="s">
        <v>17</v>
      </c>
      <c r="L22" s="9" t="s">
        <v>15</v>
      </c>
      <c r="M22" s="9" t="s">
        <v>16</v>
      </c>
      <c r="N22" s="9" t="s">
        <v>17</v>
      </c>
      <c r="O22" s="9" t="s">
        <v>15</v>
      </c>
      <c r="P22" s="9" t="s">
        <v>16</v>
      </c>
      <c r="Q22" s="9" t="s">
        <v>17</v>
      </c>
      <c r="R22" s="9" t="s">
        <v>15</v>
      </c>
      <c r="S22" s="9" t="s">
        <v>16</v>
      </c>
      <c r="T22" s="9" t="s">
        <v>17</v>
      </c>
      <c r="U22" s="9" t="s">
        <v>15</v>
      </c>
      <c r="V22" s="9" t="s">
        <v>16</v>
      </c>
      <c r="W22" s="9" t="s">
        <v>17</v>
      </c>
      <c r="X22" s="9" t="s">
        <v>15</v>
      </c>
      <c r="Y22" s="9" t="s">
        <v>16</v>
      </c>
      <c r="Z22" s="9" t="s">
        <v>17</v>
      </c>
      <c r="AA22" s="9" t="s">
        <v>15</v>
      </c>
      <c r="AB22" s="9" t="s">
        <v>16</v>
      </c>
    </row>
    <row r="23" spans="1:28" ht="16.5" customHeight="1" thickBot="1" x14ac:dyDescent="0.4">
      <c r="A23" s="3"/>
      <c r="B23" s="1">
        <v>2013</v>
      </c>
      <c r="C23" s="1">
        <v>2013</v>
      </c>
      <c r="D23" s="1">
        <v>2014</v>
      </c>
      <c r="E23" s="1">
        <v>2014</v>
      </c>
      <c r="F23" s="1">
        <v>2014</v>
      </c>
      <c r="G23" s="1">
        <v>2015</v>
      </c>
      <c r="H23" s="1">
        <v>2015</v>
      </c>
      <c r="I23" s="1">
        <v>2015</v>
      </c>
      <c r="J23" s="1">
        <v>2016</v>
      </c>
      <c r="K23" s="1">
        <v>2016</v>
      </c>
      <c r="L23" s="1">
        <v>2016</v>
      </c>
      <c r="M23" s="1">
        <v>2017</v>
      </c>
      <c r="N23" s="1">
        <v>2017</v>
      </c>
      <c r="O23" s="1">
        <v>2017</v>
      </c>
      <c r="P23" s="1">
        <v>2018</v>
      </c>
      <c r="Q23" s="1">
        <v>2018</v>
      </c>
      <c r="R23" s="1">
        <v>2018</v>
      </c>
      <c r="S23" s="1">
        <v>2019</v>
      </c>
      <c r="T23" s="1">
        <v>2019</v>
      </c>
      <c r="U23" s="1">
        <v>2019</v>
      </c>
      <c r="V23" s="1">
        <v>2020</v>
      </c>
      <c r="W23" s="1">
        <v>2020</v>
      </c>
      <c r="X23" s="1">
        <v>2020</v>
      </c>
      <c r="Y23" s="1">
        <v>2021</v>
      </c>
      <c r="Z23" s="1">
        <v>2021</v>
      </c>
      <c r="AA23" s="1">
        <v>2021</v>
      </c>
      <c r="AB23" s="1">
        <v>2022</v>
      </c>
    </row>
    <row r="24" spans="1:28" ht="15" customHeight="1" thickTop="1" x14ac:dyDescent="0.35">
      <c r="A24" s="19" t="s">
        <v>18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28" ht="14.15" customHeight="1" x14ac:dyDescent="0.35">
      <c r="A25" s="3" t="s">
        <v>1</v>
      </c>
      <c r="B25" s="10">
        <f>15+2</f>
        <v>17</v>
      </c>
      <c r="C25" s="10">
        <v>95</v>
      </c>
      <c r="D25" s="10">
        <v>98</v>
      </c>
      <c r="E25" s="10">
        <v>16</v>
      </c>
      <c r="F25" s="10">
        <v>54</v>
      </c>
      <c r="G25" s="10">
        <v>90</v>
      </c>
      <c r="H25" s="10">
        <v>19</v>
      </c>
      <c r="I25" s="10">
        <v>65</v>
      </c>
      <c r="J25" s="10">
        <v>74</v>
      </c>
      <c r="K25" s="10">
        <v>17</v>
      </c>
      <c r="L25" s="10">
        <v>50</v>
      </c>
      <c r="M25" s="10">
        <v>83</v>
      </c>
      <c r="N25" s="10">
        <v>19</v>
      </c>
      <c r="O25" s="10">
        <v>65</v>
      </c>
      <c r="P25" s="10">
        <v>103</v>
      </c>
      <c r="Q25" s="10">
        <v>19</v>
      </c>
      <c r="R25" s="10">
        <v>63</v>
      </c>
      <c r="S25" s="10">
        <v>108</v>
      </c>
      <c r="T25" s="119">
        <v>16</v>
      </c>
      <c r="U25" s="119">
        <v>70</v>
      </c>
      <c r="V25" s="119">
        <v>125</v>
      </c>
      <c r="W25" s="119">
        <v>25</v>
      </c>
      <c r="X25" s="119">
        <v>85</v>
      </c>
      <c r="Y25" s="119">
        <v>125</v>
      </c>
      <c r="Z25" s="111">
        <v>26</v>
      </c>
      <c r="AA25" s="111">
        <v>72</v>
      </c>
      <c r="AB25" s="111">
        <v>139</v>
      </c>
    </row>
    <row r="26" spans="1:28" ht="14.15" customHeight="1" x14ac:dyDescent="0.35">
      <c r="A26" s="3" t="s">
        <v>2</v>
      </c>
      <c r="B26" s="10">
        <v>1</v>
      </c>
      <c r="C26" s="10">
        <v>13</v>
      </c>
      <c r="D26" s="10">
        <v>21</v>
      </c>
      <c r="E26" s="10">
        <v>5</v>
      </c>
      <c r="F26" s="10">
        <v>7</v>
      </c>
      <c r="G26" s="10">
        <v>11</v>
      </c>
      <c r="H26" s="10">
        <v>1</v>
      </c>
      <c r="I26" s="10">
        <v>14</v>
      </c>
      <c r="J26" s="10">
        <v>25</v>
      </c>
      <c r="K26" s="10">
        <v>4</v>
      </c>
      <c r="L26" s="10">
        <v>9</v>
      </c>
      <c r="M26" s="10">
        <v>22</v>
      </c>
      <c r="N26" s="10">
        <v>3</v>
      </c>
      <c r="O26" s="10">
        <v>6</v>
      </c>
      <c r="P26" s="10">
        <v>12</v>
      </c>
      <c r="Q26" s="10">
        <v>3</v>
      </c>
      <c r="R26" s="10">
        <v>13</v>
      </c>
      <c r="S26" s="10">
        <v>21</v>
      </c>
      <c r="T26" s="119">
        <v>6</v>
      </c>
      <c r="U26" s="119">
        <v>4</v>
      </c>
      <c r="V26" s="119">
        <v>33</v>
      </c>
      <c r="W26" s="119">
        <v>7</v>
      </c>
      <c r="X26" s="119">
        <v>8</v>
      </c>
      <c r="Y26" s="119">
        <v>23</v>
      </c>
      <c r="Z26" s="111">
        <v>4</v>
      </c>
      <c r="AA26" s="111">
        <v>11</v>
      </c>
      <c r="AB26" s="111">
        <v>23</v>
      </c>
    </row>
    <row r="27" spans="1:28" x14ac:dyDescent="0.35">
      <c r="A27" s="3" t="s">
        <v>5</v>
      </c>
      <c r="B27" s="10">
        <v>0</v>
      </c>
      <c r="C27" s="10">
        <v>2</v>
      </c>
      <c r="D27" s="10">
        <v>5</v>
      </c>
      <c r="E27" s="10">
        <v>1</v>
      </c>
      <c r="F27" s="10">
        <v>1</v>
      </c>
      <c r="G27" s="10">
        <v>4</v>
      </c>
      <c r="H27" s="10">
        <v>3</v>
      </c>
      <c r="I27" s="10">
        <v>2</v>
      </c>
      <c r="J27" s="10">
        <v>3</v>
      </c>
      <c r="K27" s="10">
        <v>1</v>
      </c>
      <c r="L27" s="10">
        <v>1</v>
      </c>
      <c r="M27" s="10">
        <v>8</v>
      </c>
      <c r="N27" s="10">
        <v>0</v>
      </c>
      <c r="O27" s="10">
        <v>9</v>
      </c>
      <c r="P27" s="10">
        <v>6</v>
      </c>
      <c r="Q27" s="10">
        <v>1</v>
      </c>
      <c r="R27" s="10">
        <v>10</v>
      </c>
      <c r="S27" s="10">
        <v>13</v>
      </c>
      <c r="T27" s="119">
        <v>6</v>
      </c>
      <c r="U27" s="119">
        <v>4</v>
      </c>
      <c r="V27" s="119">
        <v>18</v>
      </c>
      <c r="W27" s="119">
        <v>3</v>
      </c>
      <c r="X27" s="119">
        <v>10</v>
      </c>
      <c r="Y27" s="119">
        <v>14</v>
      </c>
      <c r="Z27" s="111">
        <v>5</v>
      </c>
      <c r="AA27" s="111">
        <v>12</v>
      </c>
      <c r="AB27" s="111">
        <v>21</v>
      </c>
    </row>
    <row r="28" spans="1:28" ht="14.15" customHeight="1" x14ac:dyDescent="0.35">
      <c r="A28" s="3" t="s">
        <v>3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</row>
    <row r="29" spans="1:28" ht="14.15" customHeight="1" x14ac:dyDescent="0.35">
      <c r="A29" s="7" t="s">
        <v>4</v>
      </c>
      <c r="B29" s="8">
        <f t="shared" ref="B29:L29" si="8">SUM(B25:B28)</f>
        <v>18</v>
      </c>
      <c r="C29" s="8">
        <f t="shared" si="8"/>
        <v>110</v>
      </c>
      <c r="D29" s="8">
        <f t="shared" si="8"/>
        <v>124</v>
      </c>
      <c r="E29" s="8">
        <f t="shared" si="8"/>
        <v>22</v>
      </c>
      <c r="F29" s="8">
        <f t="shared" si="8"/>
        <v>62</v>
      </c>
      <c r="G29" s="8">
        <f t="shared" si="8"/>
        <v>105</v>
      </c>
      <c r="H29" s="8">
        <f t="shared" si="8"/>
        <v>23</v>
      </c>
      <c r="I29" s="8">
        <f t="shared" si="8"/>
        <v>81</v>
      </c>
      <c r="J29" s="8">
        <f t="shared" si="8"/>
        <v>102</v>
      </c>
      <c r="K29" s="8">
        <f t="shared" si="8"/>
        <v>22</v>
      </c>
      <c r="L29" s="8">
        <f t="shared" si="8"/>
        <v>60</v>
      </c>
      <c r="M29" s="8">
        <f t="shared" ref="M29:O29" si="9">SUM(M25:M28)</f>
        <v>113</v>
      </c>
      <c r="N29" s="8">
        <f t="shared" si="9"/>
        <v>22</v>
      </c>
      <c r="O29" s="8">
        <f t="shared" si="9"/>
        <v>80</v>
      </c>
      <c r="P29" s="8">
        <f t="shared" ref="P29:AB29" si="10">SUM(P25:P28)</f>
        <v>121</v>
      </c>
      <c r="Q29" s="8">
        <f t="shared" si="10"/>
        <v>23</v>
      </c>
      <c r="R29" s="8">
        <f t="shared" si="10"/>
        <v>86</v>
      </c>
      <c r="S29" s="8">
        <f t="shared" si="10"/>
        <v>142</v>
      </c>
      <c r="T29" s="8">
        <f t="shared" si="10"/>
        <v>28</v>
      </c>
      <c r="U29" s="8">
        <f t="shared" si="10"/>
        <v>78</v>
      </c>
      <c r="V29" s="8">
        <f t="shared" si="10"/>
        <v>176</v>
      </c>
      <c r="W29" s="8">
        <f t="shared" si="10"/>
        <v>35</v>
      </c>
      <c r="X29" s="8">
        <f t="shared" si="10"/>
        <v>103</v>
      </c>
      <c r="Y29" s="8">
        <f t="shared" si="10"/>
        <v>162</v>
      </c>
      <c r="Z29" s="8">
        <f t="shared" si="10"/>
        <v>35</v>
      </c>
      <c r="AA29" s="8">
        <f t="shared" si="10"/>
        <v>95</v>
      </c>
      <c r="AB29" s="8">
        <f t="shared" si="10"/>
        <v>183</v>
      </c>
    </row>
    <row r="30" spans="1:28" ht="14.15" customHeight="1" x14ac:dyDescent="0.35">
      <c r="A30" s="7"/>
      <c r="B30" s="7"/>
      <c r="K30" s="20"/>
      <c r="L30" s="18"/>
      <c r="M30" s="18"/>
      <c r="N30" s="18"/>
      <c r="O30" s="18"/>
      <c r="P30" s="18"/>
      <c r="Q30" s="18"/>
    </row>
    <row r="31" spans="1:28" ht="14.15" customHeight="1" thickBot="1" x14ac:dyDescent="0.4">
      <c r="A31" s="3"/>
      <c r="B31" s="1" t="s">
        <v>22</v>
      </c>
      <c r="C31" s="1" t="s">
        <v>23</v>
      </c>
      <c r="D31" s="1" t="s">
        <v>153</v>
      </c>
      <c r="E31" s="1" t="s">
        <v>186</v>
      </c>
      <c r="F31" s="1" t="s">
        <v>217</v>
      </c>
      <c r="G31" s="1" t="s">
        <v>258</v>
      </c>
      <c r="H31" s="30" t="s">
        <v>312</v>
      </c>
      <c r="I31" s="30" t="s">
        <v>357</v>
      </c>
      <c r="J31" s="30" t="s">
        <v>399</v>
      </c>
      <c r="K31" s="30" t="s">
        <v>428</v>
      </c>
      <c r="L31" s="144"/>
      <c r="M31" s="1" t="s">
        <v>22</v>
      </c>
      <c r="N31" s="1" t="s">
        <v>23</v>
      </c>
      <c r="O31" s="1" t="s">
        <v>153</v>
      </c>
      <c r="P31" s="1" t="s">
        <v>186</v>
      </c>
      <c r="Q31" s="1" t="s">
        <v>217</v>
      </c>
      <c r="R31" s="1" t="s">
        <v>258</v>
      </c>
      <c r="S31" s="30" t="s">
        <v>312</v>
      </c>
      <c r="T31" s="30" t="s">
        <v>357</v>
      </c>
      <c r="U31" s="30" t="s">
        <v>399</v>
      </c>
      <c r="V31" s="30" t="s">
        <v>428</v>
      </c>
    </row>
    <row r="32" spans="1:28" ht="14.15" customHeight="1" thickTop="1" x14ac:dyDescent="0.35">
      <c r="A32" s="19" t="s">
        <v>21</v>
      </c>
      <c r="B32" s="3"/>
      <c r="C32" s="3"/>
      <c r="D32" s="3"/>
      <c r="E32" s="3"/>
      <c r="F32" s="3"/>
      <c r="G32" s="3"/>
      <c r="H32" s="3"/>
      <c r="L32" s="142" t="s">
        <v>122</v>
      </c>
      <c r="M32" s="3"/>
      <c r="N32" s="3"/>
      <c r="O32" s="3"/>
      <c r="P32" s="3"/>
      <c r="Q32" s="3"/>
      <c r="R32" s="3"/>
      <c r="S32" s="18"/>
      <c r="T32" s="18"/>
      <c r="U32" s="18"/>
    </row>
    <row r="33" spans="1:28" ht="14.15" customHeight="1" x14ac:dyDescent="0.35">
      <c r="A33" s="3" t="s">
        <v>1</v>
      </c>
      <c r="B33" s="4">
        <v>1311</v>
      </c>
      <c r="C33" s="4">
        <v>1224.5333333333333</v>
      </c>
      <c r="D33" s="4">
        <v>1115</v>
      </c>
      <c r="E33" s="4">
        <v>1319</v>
      </c>
      <c r="F33" s="4">
        <v>1495</v>
      </c>
      <c r="G33" s="4">
        <v>1681</v>
      </c>
      <c r="H33" s="4">
        <v>1792</v>
      </c>
      <c r="I33" s="4">
        <v>1823.17</v>
      </c>
      <c r="J33" s="4">
        <v>1750.87</v>
      </c>
      <c r="K33" s="4">
        <v>1672.23</v>
      </c>
      <c r="L33" s="89" t="s">
        <v>97</v>
      </c>
      <c r="M33" s="24" t="s">
        <v>141</v>
      </c>
      <c r="N33" s="24" t="s">
        <v>128</v>
      </c>
      <c r="O33" s="24" t="s">
        <v>154</v>
      </c>
      <c r="P33" s="24" t="s">
        <v>197</v>
      </c>
      <c r="Q33" s="24" t="s">
        <v>231</v>
      </c>
      <c r="R33" s="24" t="s">
        <v>263</v>
      </c>
      <c r="S33" s="24" t="s">
        <v>316</v>
      </c>
      <c r="T33" s="145" t="s">
        <v>392</v>
      </c>
      <c r="U33" s="145" t="s">
        <v>414</v>
      </c>
      <c r="V33" s="145" t="s">
        <v>432</v>
      </c>
    </row>
    <row r="34" spans="1:28" ht="14.15" customHeight="1" x14ac:dyDescent="0.35">
      <c r="A34" s="3" t="s">
        <v>2</v>
      </c>
      <c r="B34" s="4">
        <v>62.75</v>
      </c>
      <c r="C34" s="4">
        <v>56.166666666666664</v>
      </c>
      <c r="D34" s="4">
        <v>58</v>
      </c>
      <c r="E34" s="4">
        <v>60</v>
      </c>
      <c r="F34" s="4">
        <v>61</v>
      </c>
      <c r="G34" s="4">
        <v>60</v>
      </c>
      <c r="H34" s="4">
        <v>75</v>
      </c>
      <c r="I34" s="4">
        <v>71.83</v>
      </c>
      <c r="J34" s="4">
        <v>77.540000000000006</v>
      </c>
      <c r="K34" s="4">
        <v>73.08</v>
      </c>
      <c r="L34" s="89" t="s">
        <v>98</v>
      </c>
      <c r="M34" s="25" t="s">
        <v>142</v>
      </c>
      <c r="N34" s="25" t="s">
        <v>129</v>
      </c>
      <c r="O34" s="25" t="s">
        <v>155</v>
      </c>
      <c r="P34" s="25" t="s">
        <v>191</v>
      </c>
      <c r="Q34" s="25" t="s">
        <v>233</v>
      </c>
      <c r="R34" s="25" t="s">
        <v>272</v>
      </c>
      <c r="S34" s="25" t="s">
        <v>332</v>
      </c>
      <c r="T34" s="145" t="s">
        <v>373</v>
      </c>
      <c r="U34" s="145" t="s">
        <v>411</v>
      </c>
      <c r="V34" s="145" t="s">
        <v>448</v>
      </c>
    </row>
    <row r="35" spans="1:28" ht="14.15" customHeight="1" x14ac:dyDescent="0.35">
      <c r="A35" s="3" t="s">
        <v>3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89" t="s">
        <v>99</v>
      </c>
      <c r="M35" s="25" t="s">
        <v>143</v>
      </c>
      <c r="N35" s="25" t="s">
        <v>130</v>
      </c>
      <c r="O35" s="25" t="s">
        <v>156</v>
      </c>
      <c r="P35" s="25" t="s">
        <v>202</v>
      </c>
      <c r="Q35" s="25" t="s">
        <v>236</v>
      </c>
      <c r="R35" s="25" t="s">
        <v>279</v>
      </c>
      <c r="S35" s="25" t="s">
        <v>335</v>
      </c>
      <c r="T35" s="145" t="s">
        <v>374</v>
      </c>
      <c r="U35" s="145" t="s">
        <v>412</v>
      </c>
      <c r="V35" s="145" t="s">
        <v>412</v>
      </c>
    </row>
    <row r="36" spans="1:28" ht="14.15" customHeight="1" x14ac:dyDescent="0.35">
      <c r="A36" s="7" t="s">
        <v>4</v>
      </c>
      <c r="B36" s="8">
        <f t="shared" ref="B36:F36" si="11">SUM(B33:B35)</f>
        <v>1373.75</v>
      </c>
      <c r="C36" s="8">
        <f t="shared" si="11"/>
        <v>1280.7</v>
      </c>
      <c r="D36" s="8">
        <f t="shared" si="11"/>
        <v>1173</v>
      </c>
      <c r="E36" s="8">
        <f t="shared" si="11"/>
        <v>1379</v>
      </c>
      <c r="F36" s="8">
        <f t="shared" si="11"/>
        <v>1556</v>
      </c>
      <c r="G36" s="8">
        <f t="shared" ref="G36:I36" si="12">SUM(G33:G35)</f>
        <v>1741</v>
      </c>
      <c r="H36" s="8">
        <f t="shared" si="12"/>
        <v>1867</v>
      </c>
      <c r="I36" s="8">
        <f t="shared" si="12"/>
        <v>1895</v>
      </c>
      <c r="J36" s="8">
        <f>SUM(J33:J35)</f>
        <v>1828.4099999999999</v>
      </c>
      <c r="K36" s="8">
        <f>SUM(K33:K35)</f>
        <v>1745.31</v>
      </c>
      <c r="L36" s="90" t="s">
        <v>104</v>
      </c>
      <c r="M36" s="24" t="s">
        <v>109</v>
      </c>
      <c r="N36" s="26" t="s">
        <v>114</v>
      </c>
      <c r="O36" s="26" t="s">
        <v>157</v>
      </c>
      <c r="P36" s="26" t="s">
        <v>210</v>
      </c>
      <c r="Q36" s="26" t="s">
        <v>253</v>
      </c>
      <c r="R36" s="26" t="s">
        <v>287</v>
      </c>
      <c r="S36" s="26" t="s">
        <v>333</v>
      </c>
      <c r="T36" s="145" t="s">
        <v>375</v>
      </c>
      <c r="U36" s="145" t="s">
        <v>375</v>
      </c>
      <c r="V36" s="145" t="s">
        <v>446</v>
      </c>
    </row>
    <row r="37" spans="1:28" ht="14.15" customHeight="1" x14ac:dyDescent="0.35">
      <c r="A37" s="146" t="s">
        <v>355</v>
      </c>
      <c r="F37" s="15"/>
      <c r="G37" s="15"/>
      <c r="H37" s="15"/>
      <c r="I37" s="2"/>
      <c r="J37" s="2"/>
      <c r="K37" s="2"/>
      <c r="L37" s="90" t="s">
        <v>105</v>
      </c>
      <c r="M37" s="24" t="s">
        <v>110</v>
      </c>
      <c r="N37" s="26" t="s">
        <v>115</v>
      </c>
      <c r="O37" s="26" t="s">
        <v>158</v>
      </c>
      <c r="P37" s="26" t="s">
        <v>211</v>
      </c>
      <c r="Q37" s="26" t="s">
        <v>254</v>
      </c>
      <c r="R37" s="26" t="s">
        <v>288</v>
      </c>
      <c r="S37" s="26" t="s">
        <v>334</v>
      </c>
      <c r="T37" s="145" t="s">
        <v>296</v>
      </c>
      <c r="U37" s="145" t="s">
        <v>296</v>
      </c>
      <c r="V37" s="145" t="s">
        <v>447</v>
      </c>
    </row>
    <row r="38" spans="1:28" ht="14.15" customHeight="1" x14ac:dyDescent="0.35">
      <c r="F38" s="15"/>
      <c r="G38" s="15"/>
      <c r="H38" s="15"/>
      <c r="I38" s="2"/>
      <c r="J38" s="2"/>
      <c r="K38" s="2"/>
      <c r="L38" s="90" t="s">
        <v>336</v>
      </c>
      <c r="M38" s="24"/>
      <c r="N38" s="26"/>
      <c r="O38" s="26"/>
      <c r="P38" s="26"/>
      <c r="Q38" s="26"/>
      <c r="R38" s="26"/>
      <c r="S38" s="26" t="s">
        <v>337</v>
      </c>
      <c r="T38" s="145" t="s">
        <v>376</v>
      </c>
      <c r="U38" s="145" t="s">
        <v>413</v>
      </c>
      <c r="V38" s="145" t="s">
        <v>445</v>
      </c>
    </row>
    <row r="39" spans="1:28" ht="14.15" customHeight="1" x14ac:dyDescent="0.35">
      <c r="F39" s="15"/>
      <c r="G39" s="15"/>
      <c r="H39" s="2"/>
      <c r="I39" s="2"/>
      <c r="J39" s="2"/>
      <c r="K39" s="2"/>
      <c r="L39" s="2"/>
      <c r="M39" s="2"/>
      <c r="N39" s="3"/>
      <c r="O39" s="6" t="s">
        <v>91</v>
      </c>
      <c r="P39" s="147"/>
      <c r="Q39" s="18"/>
      <c r="R39" s="18"/>
      <c r="S39" s="18"/>
      <c r="T39" s="18"/>
    </row>
    <row r="40" spans="1:28" ht="14.15" customHeight="1" x14ac:dyDescent="0.35">
      <c r="A40" s="15"/>
      <c r="B40" s="15"/>
      <c r="C40" s="7"/>
      <c r="D40" s="2"/>
      <c r="E40" s="2"/>
      <c r="F40" s="2"/>
      <c r="G40" s="2"/>
      <c r="H40" s="2"/>
      <c r="I40" s="2"/>
      <c r="J40" s="2"/>
      <c r="K40" s="2"/>
      <c r="L40" s="3"/>
      <c r="M40" s="147"/>
      <c r="N40" s="18"/>
      <c r="O40" s="18"/>
      <c r="P40" s="18"/>
      <c r="Q40" s="18"/>
    </row>
    <row r="41" spans="1:28" ht="14.15" customHeight="1" x14ac:dyDescent="0.35">
      <c r="A41" s="3"/>
      <c r="B41" s="9" t="s">
        <v>17</v>
      </c>
      <c r="C41" s="9" t="s">
        <v>15</v>
      </c>
      <c r="D41" s="9" t="s">
        <v>16</v>
      </c>
      <c r="E41" s="9" t="s">
        <v>17</v>
      </c>
      <c r="F41" s="9" t="s">
        <v>15</v>
      </c>
      <c r="G41" s="9" t="s">
        <v>16</v>
      </c>
      <c r="H41" s="9" t="s">
        <v>17</v>
      </c>
      <c r="I41" s="9" t="s">
        <v>15</v>
      </c>
      <c r="J41" s="9" t="s">
        <v>16</v>
      </c>
      <c r="K41" s="9" t="s">
        <v>17</v>
      </c>
      <c r="L41" s="9" t="s">
        <v>15</v>
      </c>
      <c r="M41" s="9" t="s">
        <v>16</v>
      </c>
      <c r="N41" s="9" t="s">
        <v>17</v>
      </c>
      <c r="O41" s="9" t="s">
        <v>15</v>
      </c>
      <c r="P41" s="9" t="s">
        <v>16</v>
      </c>
      <c r="Q41" s="9" t="s">
        <v>17</v>
      </c>
      <c r="R41" s="9" t="s">
        <v>15</v>
      </c>
      <c r="S41" s="9" t="s">
        <v>16</v>
      </c>
      <c r="T41" s="9" t="s">
        <v>17</v>
      </c>
      <c r="U41" s="9" t="s">
        <v>15</v>
      </c>
      <c r="V41" s="9" t="s">
        <v>16</v>
      </c>
      <c r="W41" s="9" t="s">
        <v>17</v>
      </c>
      <c r="X41" s="9" t="s">
        <v>15</v>
      </c>
      <c r="Y41" s="9" t="s">
        <v>16</v>
      </c>
      <c r="Z41" s="9" t="s">
        <v>17</v>
      </c>
      <c r="AA41" s="9" t="s">
        <v>15</v>
      </c>
      <c r="AB41" s="9" t="s">
        <v>16</v>
      </c>
    </row>
    <row r="42" spans="1:28" ht="14.15" customHeight="1" thickBot="1" x14ac:dyDescent="0.4">
      <c r="A42" s="3"/>
      <c r="B42" s="1">
        <v>2013</v>
      </c>
      <c r="C42" s="1">
        <v>2013</v>
      </c>
      <c r="D42" s="1">
        <v>2014</v>
      </c>
      <c r="E42" s="1">
        <v>2014</v>
      </c>
      <c r="F42" s="1">
        <v>2014</v>
      </c>
      <c r="G42" s="1">
        <v>2015</v>
      </c>
      <c r="H42" s="1">
        <v>2015</v>
      </c>
      <c r="I42" s="1">
        <v>2015</v>
      </c>
      <c r="J42" s="1">
        <v>2016</v>
      </c>
      <c r="K42" s="1">
        <v>2016</v>
      </c>
      <c r="L42" s="1">
        <v>2016</v>
      </c>
      <c r="M42" s="1">
        <v>2017</v>
      </c>
      <c r="N42" s="1">
        <v>2017</v>
      </c>
      <c r="O42" s="1">
        <v>2017</v>
      </c>
      <c r="P42" s="1">
        <v>2018</v>
      </c>
      <c r="Q42" s="1">
        <v>2018</v>
      </c>
      <c r="R42" s="1">
        <v>2018</v>
      </c>
      <c r="S42" s="1">
        <v>2019</v>
      </c>
      <c r="T42" s="1">
        <v>2019</v>
      </c>
      <c r="U42" s="1">
        <v>2019</v>
      </c>
      <c r="V42" s="1">
        <v>2020</v>
      </c>
      <c r="W42" s="1">
        <v>2020</v>
      </c>
      <c r="X42" s="1">
        <v>2020</v>
      </c>
      <c r="Y42" s="1">
        <v>2021</v>
      </c>
      <c r="Z42" s="1">
        <v>2021</v>
      </c>
      <c r="AA42" s="1">
        <v>2021</v>
      </c>
      <c r="AB42" s="1">
        <v>2022</v>
      </c>
    </row>
    <row r="43" spans="1:28" ht="16.5" customHeight="1" thickTop="1" x14ac:dyDescent="0.35">
      <c r="A43" s="19" t="s">
        <v>88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28" ht="16.5" customHeight="1" x14ac:dyDescent="0.35">
      <c r="A44" s="3" t="s">
        <v>1</v>
      </c>
      <c r="B44" s="10">
        <v>2696</v>
      </c>
      <c r="C44" s="10">
        <v>18368</v>
      </c>
      <c r="D44" s="10">
        <v>16374</v>
      </c>
      <c r="E44" s="10">
        <v>2958.5</v>
      </c>
      <c r="F44" s="10">
        <v>16730</v>
      </c>
      <c r="G44" s="10">
        <v>16065.5</v>
      </c>
      <c r="H44" s="10">
        <v>2382</v>
      </c>
      <c r="I44" s="10">
        <v>19790.5</v>
      </c>
      <c r="J44" s="10">
        <v>17860</v>
      </c>
      <c r="K44" s="10">
        <v>2572</v>
      </c>
      <c r="L44" s="10">
        <v>22426</v>
      </c>
      <c r="M44" s="10">
        <v>21218</v>
      </c>
      <c r="N44" s="10">
        <v>3338</v>
      </c>
      <c r="O44" s="10">
        <v>25217</v>
      </c>
      <c r="P44" s="10">
        <v>23104</v>
      </c>
      <c r="Q44" s="10">
        <v>3734</v>
      </c>
      <c r="R44" s="10">
        <v>26882</v>
      </c>
      <c r="S44" s="10">
        <v>25310</v>
      </c>
      <c r="T44" s="119">
        <v>4016</v>
      </c>
      <c r="U44" s="119">
        <v>27347.5</v>
      </c>
      <c r="V44" s="119">
        <v>25648</v>
      </c>
      <c r="W44" s="119">
        <v>3478</v>
      </c>
      <c r="X44" s="119">
        <v>26263</v>
      </c>
      <c r="Y44" s="119">
        <v>24574</v>
      </c>
      <c r="Z44" s="10">
        <v>3667</v>
      </c>
      <c r="AA44" s="10">
        <v>25083.5</v>
      </c>
      <c r="AB44" s="10">
        <v>24103</v>
      </c>
    </row>
    <row r="45" spans="1:28" x14ac:dyDescent="0.35">
      <c r="A45" s="3" t="s">
        <v>2</v>
      </c>
      <c r="B45" s="10">
        <v>168</v>
      </c>
      <c r="C45" s="10">
        <v>674</v>
      </c>
      <c r="D45" s="10">
        <v>584</v>
      </c>
      <c r="E45" s="10">
        <v>402</v>
      </c>
      <c r="F45" s="10">
        <v>693</v>
      </c>
      <c r="G45" s="10">
        <v>655</v>
      </c>
      <c r="H45" s="10">
        <v>147</v>
      </c>
      <c r="I45" s="10">
        <v>722</v>
      </c>
      <c r="J45" s="10">
        <v>623</v>
      </c>
      <c r="K45" s="10">
        <v>153</v>
      </c>
      <c r="L45" s="10">
        <v>736</v>
      </c>
      <c r="M45" s="10">
        <v>771</v>
      </c>
      <c r="N45" s="10">
        <v>156</v>
      </c>
      <c r="O45" s="10">
        <v>715</v>
      </c>
      <c r="P45" s="10">
        <v>729</v>
      </c>
      <c r="Q45" s="10">
        <v>111</v>
      </c>
      <c r="R45" s="10">
        <v>902</v>
      </c>
      <c r="S45" s="10">
        <v>808</v>
      </c>
      <c r="T45" s="119">
        <v>162</v>
      </c>
      <c r="U45" s="119">
        <v>862</v>
      </c>
      <c r="V45" s="119">
        <v>804</v>
      </c>
      <c r="W45" s="119">
        <v>222</v>
      </c>
      <c r="X45" s="119">
        <v>930.5</v>
      </c>
      <c r="Y45" s="119">
        <v>871.5</v>
      </c>
      <c r="Z45" s="10">
        <v>211</v>
      </c>
      <c r="AA45" s="10">
        <v>877</v>
      </c>
      <c r="AB45" s="10">
        <v>812.5</v>
      </c>
    </row>
    <row r="46" spans="1:28" x14ac:dyDescent="0.35">
      <c r="A46" s="3" t="s">
        <v>3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11">
        <v>0</v>
      </c>
      <c r="AA46" s="111">
        <v>0</v>
      </c>
      <c r="AB46" s="111">
        <v>0</v>
      </c>
    </row>
    <row r="47" spans="1:28" x14ac:dyDescent="0.35">
      <c r="A47" s="7" t="s">
        <v>4</v>
      </c>
      <c r="B47" s="22">
        <f t="shared" ref="B47:G47" si="13">SUM(B44:B46)</f>
        <v>2864</v>
      </c>
      <c r="C47" s="22">
        <f t="shared" si="13"/>
        <v>19042</v>
      </c>
      <c r="D47" s="22">
        <f t="shared" si="13"/>
        <v>16958</v>
      </c>
      <c r="E47" s="22">
        <f t="shared" si="13"/>
        <v>3360.5</v>
      </c>
      <c r="F47" s="22">
        <f t="shared" si="13"/>
        <v>17423</v>
      </c>
      <c r="G47" s="22">
        <f t="shared" si="13"/>
        <v>16720.5</v>
      </c>
      <c r="H47" s="22">
        <f t="shared" ref="H47:M47" si="14">SUM(H44:H46)</f>
        <v>2529</v>
      </c>
      <c r="I47" s="22">
        <f t="shared" si="14"/>
        <v>20512.5</v>
      </c>
      <c r="J47" s="22">
        <f t="shared" si="14"/>
        <v>18483</v>
      </c>
      <c r="K47" s="22">
        <f t="shared" si="14"/>
        <v>2725</v>
      </c>
      <c r="L47" s="22">
        <f t="shared" si="14"/>
        <v>23162</v>
      </c>
      <c r="M47" s="22">
        <f t="shared" si="14"/>
        <v>21989</v>
      </c>
      <c r="N47" s="22">
        <f t="shared" ref="N47:AB47" si="15">SUM(N44:N46)</f>
        <v>3494</v>
      </c>
      <c r="O47" s="22">
        <f t="shared" si="15"/>
        <v>25932</v>
      </c>
      <c r="P47" s="22">
        <f t="shared" si="15"/>
        <v>23833</v>
      </c>
      <c r="Q47" s="22">
        <f t="shared" si="15"/>
        <v>3845</v>
      </c>
      <c r="R47" s="22">
        <f t="shared" si="15"/>
        <v>27784</v>
      </c>
      <c r="S47" s="22">
        <f t="shared" si="15"/>
        <v>26118</v>
      </c>
      <c r="T47" s="22">
        <f t="shared" si="15"/>
        <v>4178</v>
      </c>
      <c r="U47" s="22">
        <f t="shared" si="15"/>
        <v>28209.5</v>
      </c>
      <c r="V47" s="22">
        <f t="shared" si="15"/>
        <v>26452</v>
      </c>
      <c r="W47" s="22">
        <f t="shared" si="15"/>
        <v>3700</v>
      </c>
      <c r="X47" s="22">
        <f t="shared" si="15"/>
        <v>27193.5</v>
      </c>
      <c r="Y47" s="22">
        <f t="shared" si="15"/>
        <v>25445.5</v>
      </c>
      <c r="Z47" s="22">
        <f t="shared" si="15"/>
        <v>3878</v>
      </c>
      <c r="AA47" s="22">
        <f t="shared" si="15"/>
        <v>25960.5</v>
      </c>
      <c r="AB47" s="22">
        <f t="shared" si="15"/>
        <v>24915.5</v>
      </c>
    </row>
    <row r="48" spans="1:28" x14ac:dyDescent="0.35">
      <c r="A48" s="3"/>
      <c r="B48" s="3"/>
      <c r="J48" s="3"/>
      <c r="K48" s="3"/>
      <c r="L48" s="3"/>
      <c r="M48" s="18"/>
      <c r="N48" s="18"/>
      <c r="O48" s="18"/>
      <c r="P48" s="18"/>
      <c r="Q48" s="18"/>
    </row>
    <row r="49" spans="1:22" x14ac:dyDescent="0.35">
      <c r="L49" s="3"/>
      <c r="M49" s="18"/>
      <c r="N49" s="18"/>
      <c r="O49" s="18"/>
      <c r="P49" s="18"/>
      <c r="Q49" s="18"/>
    </row>
    <row r="50" spans="1:22" ht="16" thickBot="1" x14ac:dyDescent="0.4">
      <c r="A50" s="78"/>
      <c r="B50" s="30" t="s">
        <v>23</v>
      </c>
      <c r="C50" s="30" t="s">
        <v>153</v>
      </c>
      <c r="D50" s="30" t="s">
        <v>186</v>
      </c>
      <c r="E50" s="30" t="s">
        <v>217</v>
      </c>
      <c r="F50" s="30" t="s">
        <v>258</v>
      </c>
      <c r="G50" s="30" t="s">
        <v>312</v>
      </c>
      <c r="H50" s="30" t="s">
        <v>357</v>
      </c>
      <c r="I50" s="30" t="s">
        <v>399</v>
      </c>
      <c r="J50" s="30" t="s">
        <v>428</v>
      </c>
      <c r="K50" s="75"/>
      <c r="L50" s="30" t="s">
        <v>23</v>
      </c>
      <c r="M50" s="30" t="s">
        <v>153</v>
      </c>
      <c r="N50" s="30" t="s">
        <v>186</v>
      </c>
      <c r="O50" s="30" t="s">
        <v>217</v>
      </c>
      <c r="P50" s="30" t="s">
        <v>258</v>
      </c>
      <c r="Q50" s="30" t="s">
        <v>312</v>
      </c>
      <c r="R50" s="30" t="s">
        <v>357</v>
      </c>
      <c r="S50" s="30" t="s">
        <v>399</v>
      </c>
      <c r="T50" s="30" t="s">
        <v>428</v>
      </c>
    </row>
    <row r="51" spans="1:22" ht="16" thickTop="1" x14ac:dyDescent="0.35">
      <c r="A51" s="80" t="s">
        <v>26</v>
      </c>
      <c r="B51" s="74"/>
      <c r="C51" s="74"/>
      <c r="D51" s="74"/>
      <c r="E51" s="74"/>
      <c r="F51" s="74"/>
      <c r="K51" s="81" t="s">
        <v>9</v>
      </c>
      <c r="L51" s="75"/>
      <c r="M51" s="75"/>
      <c r="N51" s="75"/>
      <c r="O51" s="75"/>
      <c r="P51" s="75"/>
      <c r="Q51" s="18"/>
      <c r="R51" s="18"/>
      <c r="S51" s="18"/>
      <c r="T51" s="18"/>
    </row>
    <row r="52" spans="1:22" x14ac:dyDescent="0.35">
      <c r="A52" s="76" t="s">
        <v>7</v>
      </c>
      <c r="B52" s="77">
        <v>14</v>
      </c>
      <c r="C52" s="77">
        <v>13</v>
      </c>
      <c r="D52" s="77">
        <v>12</v>
      </c>
      <c r="E52" s="77">
        <v>13</v>
      </c>
      <c r="F52" s="77">
        <v>13</v>
      </c>
      <c r="G52" s="77">
        <v>12</v>
      </c>
      <c r="H52" s="111">
        <v>12</v>
      </c>
      <c r="I52" s="119">
        <v>13</v>
      </c>
      <c r="J52" s="119">
        <v>10</v>
      </c>
      <c r="K52" s="76" t="s">
        <v>7</v>
      </c>
      <c r="L52" s="77">
        <v>0</v>
      </c>
      <c r="M52" s="77">
        <v>0</v>
      </c>
      <c r="N52" s="77">
        <v>0</v>
      </c>
      <c r="O52" s="77">
        <v>0</v>
      </c>
      <c r="P52" s="77">
        <v>0</v>
      </c>
      <c r="Q52" s="77">
        <v>0</v>
      </c>
      <c r="R52" s="77">
        <v>0</v>
      </c>
      <c r="S52" s="77">
        <v>0</v>
      </c>
      <c r="T52" s="110">
        <v>0</v>
      </c>
      <c r="V52" s="177"/>
    </row>
    <row r="53" spans="1:22" x14ac:dyDescent="0.35">
      <c r="A53" s="76" t="s">
        <v>8</v>
      </c>
      <c r="B53" s="77">
        <v>31</v>
      </c>
      <c r="C53" s="77">
        <v>28</v>
      </c>
      <c r="D53" s="77">
        <v>28</v>
      </c>
      <c r="E53" s="77">
        <v>27</v>
      </c>
      <c r="F53" s="77">
        <v>29</v>
      </c>
      <c r="G53" s="77">
        <v>28</v>
      </c>
      <c r="H53" s="111">
        <v>29</v>
      </c>
      <c r="I53" s="119">
        <v>26</v>
      </c>
      <c r="J53" s="119">
        <v>26</v>
      </c>
      <c r="K53" s="76" t="s">
        <v>8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77">
        <v>0</v>
      </c>
      <c r="T53" s="110">
        <v>0</v>
      </c>
      <c r="V53" s="177"/>
    </row>
    <row r="54" spans="1:22" x14ac:dyDescent="0.35">
      <c r="A54" s="76" t="s">
        <v>11</v>
      </c>
      <c r="B54" s="77">
        <v>27</v>
      </c>
      <c r="C54" s="77">
        <v>21</v>
      </c>
      <c r="D54" s="77">
        <v>21</v>
      </c>
      <c r="E54" s="77">
        <v>23</v>
      </c>
      <c r="F54" s="77">
        <v>23</v>
      </c>
      <c r="G54" s="77">
        <v>22</v>
      </c>
      <c r="H54" s="111">
        <v>20</v>
      </c>
      <c r="I54" s="119">
        <v>16</v>
      </c>
      <c r="J54" s="119">
        <v>15</v>
      </c>
      <c r="K54" s="76" t="s">
        <v>11</v>
      </c>
      <c r="L54" s="77">
        <v>1</v>
      </c>
      <c r="M54" s="77">
        <v>2</v>
      </c>
      <c r="N54" s="77">
        <v>2</v>
      </c>
      <c r="O54" s="77">
        <v>0</v>
      </c>
      <c r="P54" s="77">
        <v>1</v>
      </c>
      <c r="Q54" s="77">
        <v>1</v>
      </c>
      <c r="R54" s="77">
        <v>0</v>
      </c>
      <c r="S54" s="77">
        <v>0</v>
      </c>
      <c r="T54" s="110">
        <v>0</v>
      </c>
      <c r="V54" s="177"/>
    </row>
    <row r="55" spans="1:22" x14ac:dyDescent="0.35">
      <c r="A55" s="76" t="s">
        <v>240</v>
      </c>
      <c r="B55" s="77"/>
      <c r="C55" s="77"/>
      <c r="D55" s="77"/>
      <c r="E55" s="77"/>
      <c r="F55" s="77"/>
      <c r="G55" s="77">
        <v>1</v>
      </c>
      <c r="H55" s="111">
        <v>2</v>
      </c>
      <c r="I55" s="111">
        <v>1</v>
      </c>
      <c r="J55" s="111">
        <v>1</v>
      </c>
      <c r="K55" s="76" t="s">
        <v>299</v>
      </c>
      <c r="L55" s="77">
        <v>0</v>
      </c>
      <c r="M55" s="77">
        <v>0</v>
      </c>
      <c r="N55" s="77">
        <v>0</v>
      </c>
      <c r="O55" s="77">
        <v>0</v>
      </c>
      <c r="P55" s="77">
        <v>1</v>
      </c>
      <c r="Q55" s="77">
        <v>0</v>
      </c>
      <c r="R55" s="77">
        <v>0</v>
      </c>
      <c r="S55" s="77">
        <v>0</v>
      </c>
      <c r="T55" s="110">
        <v>0</v>
      </c>
      <c r="V55" s="177"/>
    </row>
    <row r="56" spans="1:22" x14ac:dyDescent="0.35">
      <c r="A56" s="79" t="s">
        <v>27</v>
      </c>
      <c r="B56" s="165"/>
      <c r="C56" s="165"/>
      <c r="D56" s="165"/>
      <c r="E56" s="165"/>
      <c r="F56" s="165"/>
      <c r="G56" s="165"/>
      <c r="K56" s="76"/>
      <c r="L56" s="74"/>
      <c r="M56" s="74"/>
      <c r="N56" s="74"/>
      <c r="O56" s="74"/>
      <c r="P56" s="74"/>
      <c r="Q56" s="74"/>
      <c r="R56" s="18"/>
      <c r="S56" s="18"/>
      <c r="T56" s="18"/>
    </row>
    <row r="57" spans="1:22" x14ac:dyDescent="0.35">
      <c r="A57" s="76" t="s">
        <v>7</v>
      </c>
      <c r="B57" s="128">
        <v>2</v>
      </c>
      <c r="C57" s="128">
        <v>2</v>
      </c>
      <c r="D57" s="128">
        <v>3</v>
      </c>
      <c r="E57" s="128">
        <v>2</v>
      </c>
      <c r="F57" s="128">
        <v>2</v>
      </c>
      <c r="G57" s="128">
        <v>3</v>
      </c>
      <c r="H57" s="111">
        <v>2</v>
      </c>
      <c r="I57" s="111">
        <v>2</v>
      </c>
      <c r="J57" s="111">
        <v>3</v>
      </c>
      <c r="K57" s="81" t="s">
        <v>10</v>
      </c>
      <c r="L57" s="74"/>
      <c r="M57" s="74"/>
      <c r="N57" s="74"/>
      <c r="O57" s="74"/>
      <c r="P57" s="74"/>
      <c r="Q57" s="74"/>
      <c r="R57" s="18"/>
      <c r="S57" s="18"/>
      <c r="T57" s="18"/>
    </row>
    <row r="58" spans="1:22" x14ac:dyDescent="0.35">
      <c r="A58" s="85"/>
      <c r="B58" s="179"/>
      <c r="C58" s="179"/>
      <c r="D58" s="179"/>
      <c r="E58" s="179"/>
      <c r="F58" s="179"/>
      <c r="G58" s="179"/>
      <c r="K58" s="76" t="s">
        <v>7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110">
        <v>0</v>
      </c>
    </row>
    <row r="59" spans="1:22" x14ac:dyDescent="0.35">
      <c r="A59" s="76"/>
      <c r="B59" s="179"/>
      <c r="C59" s="179"/>
      <c r="D59" s="179"/>
      <c r="E59" s="179"/>
      <c r="F59" s="179"/>
      <c r="G59" s="179"/>
      <c r="K59" s="76" t="s">
        <v>8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110">
        <v>0</v>
      </c>
    </row>
    <row r="60" spans="1:22" x14ac:dyDescent="0.35">
      <c r="A60" s="81" t="s">
        <v>13</v>
      </c>
      <c r="B60" s="77">
        <v>0</v>
      </c>
      <c r="C60" s="77">
        <v>0</v>
      </c>
      <c r="D60" s="77">
        <v>0</v>
      </c>
      <c r="E60" s="77">
        <v>0</v>
      </c>
      <c r="F60" s="77">
        <v>0</v>
      </c>
      <c r="G60" s="77">
        <v>0</v>
      </c>
      <c r="H60" s="111">
        <v>0</v>
      </c>
      <c r="I60" s="111">
        <v>0</v>
      </c>
      <c r="J60" s="111">
        <v>0</v>
      </c>
      <c r="K60" s="76" t="s">
        <v>11</v>
      </c>
      <c r="L60" s="77">
        <v>2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110">
        <v>0</v>
      </c>
    </row>
    <row r="61" spans="1:22" x14ac:dyDescent="0.35">
      <c r="A61" s="76"/>
      <c r="B61" s="75"/>
      <c r="C61" s="75"/>
      <c r="D61" s="75"/>
      <c r="E61" s="75"/>
      <c r="F61" s="75"/>
      <c r="G61" s="75"/>
      <c r="K61" s="76" t="s">
        <v>20</v>
      </c>
      <c r="L61" s="77">
        <v>0</v>
      </c>
      <c r="M61" s="77">
        <v>0</v>
      </c>
      <c r="N61" s="77">
        <v>0</v>
      </c>
      <c r="O61" s="77">
        <v>0</v>
      </c>
      <c r="P61" s="77">
        <v>0</v>
      </c>
      <c r="Q61" s="77">
        <v>0</v>
      </c>
      <c r="R61" s="77">
        <v>0</v>
      </c>
      <c r="S61" s="77">
        <v>0</v>
      </c>
      <c r="T61" s="110">
        <v>1</v>
      </c>
    </row>
    <row r="62" spans="1:22" x14ac:dyDescent="0.35">
      <c r="A62" s="81" t="s">
        <v>14</v>
      </c>
      <c r="B62" s="77">
        <v>18</v>
      </c>
      <c r="C62" s="77">
        <v>14</v>
      </c>
      <c r="D62" s="77">
        <v>20</v>
      </c>
      <c r="E62" s="77">
        <v>21</v>
      </c>
      <c r="F62" s="77">
        <v>21</v>
      </c>
      <c r="G62" s="77">
        <v>25</v>
      </c>
      <c r="H62" s="111">
        <v>21</v>
      </c>
      <c r="I62" s="111">
        <v>19</v>
      </c>
      <c r="J62" s="111">
        <v>21</v>
      </c>
      <c r="K62" s="166"/>
      <c r="L62" s="165"/>
      <c r="M62" s="165"/>
      <c r="N62" s="165"/>
      <c r="O62" s="165"/>
      <c r="P62" s="165"/>
      <c r="Q62" s="165"/>
      <c r="R62" s="18"/>
      <c r="S62" s="18"/>
      <c r="T62" s="18"/>
    </row>
    <row r="63" spans="1:22" x14ac:dyDescent="0.35">
      <c r="E63" s="75"/>
      <c r="K63" s="81" t="s">
        <v>29</v>
      </c>
      <c r="L63" s="77">
        <v>64</v>
      </c>
      <c r="M63" s="77">
        <v>70</v>
      </c>
      <c r="N63" s="77">
        <v>76</v>
      </c>
      <c r="O63" s="77">
        <v>69</v>
      </c>
      <c r="P63" s="77">
        <v>75</v>
      </c>
      <c r="Q63" s="77">
        <v>69</v>
      </c>
      <c r="R63" s="111">
        <v>81</v>
      </c>
      <c r="S63" s="111">
        <v>69</v>
      </c>
      <c r="T63" s="111">
        <v>80</v>
      </c>
    </row>
    <row r="64" spans="1:22" x14ac:dyDescent="0.35">
      <c r="A64" s="76"/>
      <c r="B64" s="74"/>
      <c r="C64" s="74"/>
      <c r="D64" s="74"/>
      <c r="E64" s="75"/>
      <c r="H64" s="94"/>
      <c r="L64" s="3"/>
      <c r="M64" s="21"/>
    </row>
    <row r="65" spans="1:14" x14ac:dyDescent="0.35">
      <c r="H65" s="165"/>
      <c r="I65" s="74"/>
      <c r="J65" s="74"/>
      <c r="K65" s="74"/>
      <c r="L65" s="3"/>
      <c r="M65" s="21"/>
    </row>
    <row r="66" spans="1:14" x14ac:dyDescent="0.35">
      <c r="I66" s="165"/>
      <c r="J66" s="165"/>
      <c r="K66" s="165"/>
      <c r="L66" s="3"/>
      <c r="M66" s="21"/>
    </row>
    <row r="67" spans="1:14" x14ac:dyDescent="0.35">
      <c r="A67" s="167" t="s">
        <v>76</v>
      </c>
      <c r="B67" s="165"/>
      <c r="C67" s="165"/>
      <c r="D67" s="165"/>
      <c r="E67" s="75"/>
      <c r="L67" s="3"/>
      <c r="M67" s="21"/>
    </row>
    <row r="68" spans="1:14" x14ac:dyDescent="0.35">
      <c r="A68" s="169"/>
      <c r="B68" s="113" t="s">
        <v>217</v>
      </c>
      <c r="C68" s="113" t="s">
        <v>258</v>
      </c>
      <c r="D68" s="170" t="s">
        <v>30</v>
      </c>
      <c r="E68" s="112">
        <v>2017</v>
      </c>
      <c r="F68" s="112">
        <v>2018</v>
      </c>
      <c r="G68" s="151" t="s">
        <v>30</v>
      </c>
      <c r="H68" s="152">
        <v>2018</v>
      </c>
      <c r="I68" s="152">
        <v>2019</v>
      </c>
      <c r="J68" s="151" t="s">
        <v>30</v>
      </c>
      <c r="K68" s="152">
        <v>2020</v>
      </c>
      <c r="L68" s="151" t="s">
        <v>30</v>
      </c>
      <c r="M68" s="152">
        <v>2021</v>
      </c>
      <c r="N68" s="151" t="s">
        <v>30</v>
      </c>
    </row>
    <row r="69" spans="1:14" x14ac:dyDescent="0.35">
      <c r="A69" s="171" t="s">
        <v>31</v>
      </c>
      <c r="B69" s="128">
        <v>6</v>
      </c>
      <c r="C69" s="128">
        <v>6</v>
      </c>
      <c r="D69" s="186">
        <f>(C69-B69)/B69</f>
        <v>0</v>
      </c>
      <c r="E69" s="128">
        <v>6</v>
      </c>
      <c r="F69" s="95">
        <v>6</v>
      </c>
      <c r="G69" s="153">
        <f>(F69-E69)/E69</f>
        <v>0</v>
      </c>
      <c r="H69" s="95">
        <v>6</v>
      </c>
      <c r="I69" s="95">
        <v>6</v>
      </c>
      <c r="J69" s="153">
        <f>(I69-H69)/H69</f>
        <v>0</v>
      </c>
      <c r="K69" s="95">
        <v>5</v>
      </c>
      <c r="L69" s="153">
        <f>(K69-I69)/I69</f>
        <v>-0.16666666666666666</v>
      </c>
      <c r="M69" s="95">
        <v>5</v>
      </c>
      <c r="N69" s="153">
        <f>(M69-K69)/K69</f>
        <v>0</v>
      </c>
    </row>
    <row r="70" spans="1:14" x14ac:dyDescent="0.35">
      <c r="A70" s="171" t="s">
        <v>32</v>
      </c>
      <c r="B70" s="128">
        <v>31</v>
      </c>
      <c r="C70" s="128">
        <v>32</v>
      </c>
      <c r="D70" s="186">
        <f>(C70-B70)/B70</f>
        <v>3.2258064516129031E-2</v>
      </c>
      <c r="E70" s="128">
        <v>32</v>
      </c>
      <c r="F70" s="95">
        <v>32</v>
      </c>
      <c r="G70" s="153">
        <f>(F70-E70)/E70</f>
        <v>0</v>
      </c>
      <c r="H70" s="95">
        <v>32</v>
      </c>
      <c r="I70" s="95">
        <v>30</v>
      </c>
      <c r="J70" s="153">
        <f>(I70-H70)/H70</f>
        <v>-6.25E-2</v>
      </c>
      <c r="K70" s="95">
        <v>26</v>
      </c>
      <c r="L70" s="153">
        <f>(K70-I70)/I70</f>
        <v>-0.13333333333333333</v>
      </c>
      <c r="M70" s="95">
        <v>25</v>
      </c>
      <c r="N70" s="153">
        <f>(M70-K70)/K70</f>
        <v>-3.8461538461538464E-2</v>
      </c>
    </row>
    <row r="71" spans="1:14" s="15" customFormat="1" x14ac:dyDescent="0.35">
      <c r="A71" s="155" t="s">
        <v>151</v>
      </c>
      <c r="H71" s="165"/>
      <c r="I71" s="187"/>
      <c r="L71" s="3"/>
      <c r="M71" s="21"/>
      <c r="N71" s="14"/>
    </row>
    <row r="72" spans="1:14" x14ac:dyDescent="0.35">
      <c r="E72" s="165"/>
      <c r="F72" s="165"/>
      <c r="G72" s="165"/>
      <c r="I72" s="165"/>
      <c r="L72" s="3"/>
      <c r="M72" s="3"/>
      <c r="N72" s="15"/>
    </row>
    <row r="73" spans="1:14" x14ac:dyDescent="0.35">
      <c r="E73" s="165"/>
      <c r="F73" s="165"/>
      <c r="G73" s="165"/>
      <c r="L73" s="3"/>
      <c r="M73" s="21"/>
    </row>
    <row r="74" spans="1:14" x14ac:dyDescent="0.35">
      <c r="A74" s="198" t="s">
        <v>429</v>
      </c>
      <c r="B74" s="198"/>
      <c r="C74" s="198"/>
      <c r="D74" s="198"/>
      <c r="E74" s="198"/>
      <c r="F74" s="198"/>
      <c r="G74" s="84"/>
      <c r="L74" s="3"/>
      <c r="M74" s="21"/>
    </row>
    <row r="75" spans="1:14" x14ac:dyDescent="0.35">
      <c r="A75" s="198"/>
      <c r="B75" s="198"/>
      <c r="C75" s="198"/>
      <c r="D75" s="198"/>
      <c r="E75" s="198"/>
      <c r="F75" s="198"/>
      <c r="G75" s="165"/>
      <c r="L75" s="3"/>
    </row>
    <row r="76" spans="1:14" ht="15.65" customHeight="1" x14ac:dyDescent="0.35">
      <c r="A76" s="199"/>
      <c r="B76" s="199"/>
      <c r="C76" s="199"/>
      <c r="D76" s="199"/>
      <c r="E76" s="199"/>
      <c r="F76" s="199"/>
      <c r="G76" s="165"/>
      <c r="L76" s="3"/>
    </row>
    <row r="77" spans="1:14" ht="36" customHeight="1" x14ac:dyDescent="0.35">
      <c r="A77" s="134" t="s">
        <v>466</v>
      </c>
      <c r="B77" s="200" t="s">
        <v>80</v>
      </c>
      <c r="C77" s="201"/>
      <c r="D77" s="200" t="s">
        <v>38</v>
      </c>
      <c r="E77" s="201"/>
      <c r="F77" s="42"/>
      <c r="G77" s="165"/>
      <c r="L77" s="21"/>
    </row>
    <row r="78" spans="1:14" x14ac:dyDescent="0.35">
      <c r="A78" s="43"/>
      <c r="B78" s="44"/>
      <c r="C78" s="45"/>
      <c r="D78" s="44"/>
      <c r="E78" s="45"/>
      <c r="F78" s="45" t="s">
        <v>4</v>
      </c>
      <c r="G78" s="165"/>
      <c r="L78" s="21"/>
    </row>
    <row r="79" spans="1:14" x14ac:dyDescent="0.35">
      <c r="A79" s="46"/>
      <c r="B79" s="47" t="s">
        <v>39</v>
      </c>
      <c r="C79" s="48" t="s">
        <v>40</v>
      </c>
      <c r="D79" s="47" t="s">
        <v>39</v>
      </c>
      <c r="E79" s="48" t="s">
        <v>41</v>
      </c>
      <c r="F79" s="48" t="s">
        <v>39</v>
      </c>
      <c r="G79" s="84"/>
      <c r="L79" s="21"/>
    </row>
    <row r="80" spans="1:14" x14ac:dyDescent="0.35">
      <c r="A80" s="49" t="s">
        <v>1</v>
      </c>
      <c r="B80" s="127"/>
      <c r="C80" s="50"/>
      <c r="D80" s="43"/>
      <c r="E80" s="50"/>
      <c r="F80" s="49"/>
      <c r="G80" s="84"/>
      <c r="L80" s="21"/>
    </row>
    <row r="81" spans="1:12" x14ac:dyDescent="0.3">
      <c r="A81" s="51" t="s">
        <v>63</v>
      </c>
      <c r="B81" s="172">
        <v>1818</v>
      </c>
      <c r="C81" s="96">
        <f>B81/F81</f>
        <v>0.51972555746140647</v>
      </c>
      <c r="D81" s="172">
        <v>1680</v>
      </c>
      <c r="E81" s="96">
        <f>D81/F81</f>
        <v>0.48027444253859347</v>
      </c>
      <c r="F81" s="53">
        <f>SUM(B81,D81)</f>
        <v>3498</v>
      </c>
      <c r="G81" s="165"/>
      <c r="L81" s="21"/>
    </row>
    <row r="82" spans="1:12" x14ac:dyDescent="0.3">
      <c r="A82" s="51" t="s">
        <v>64</v>
      </c>
      <c r="B82" s="172">
        <v>2031</v>
      </c>
      <c r="C82" s="96">
        <f t="shared" ref="C82:C91" si="16">B82/F82</f>
        <v>0.78085351787773938</v>
      </c>
      <c r="D82" s="172">
        <v>570</v>
      </c>
      <c r="E82" s="96">
        <f t="shared" ref="E82:E91" si="17">D82/F82</f>
        <v>0.21914648212226068</v>
      </c>
      <c r="F82" s="53">
        <f t="shared" ref="F82:F91" si="18">SUM(B82,D82)</f>
        <v>2601</v>
      </c>
      <c r="G82" s="165"/>
      <c r="L82" s="21"/>
    </row>
    <row r="83" spans="1:12" x14ac:dyDescent="0.3">
      <c r="A83" s="51" t="s">
        <v>72</v>
      </c>
      <c r="B83" s="172">
        <v>4538</v>
      </c>
      <c r="C83" s="96">
        <f t="shared" si="16"/>
        <v>0.72422598148739226</v>
      </c>
      <c r="D83" s="172">
        <v>1728</v>
      </c>
      <c r="E83" s="96">
        <f t="shared" si="17"/>
        <v>0.27577401851260774</v>
      </c>
      <c r="F83" s="53">
        <f t="shared" si="18"/>
        <v>6266</v>
      </c>
      <c r="G83" s="165"/>
      <c r="L83" s="21"/>
    </row>
    <row r="84" spans="1:12" x14ac:dyDescent="0.3">
      <c r="A84" s="54" t="s">
        <v>415</v>
      </c>
      <c r="B84" s="172">
        <v>279</v>
      </c>
      <c r="C84" s="96">
        <f t="shared" si="16"/>
        <v>0.60784313725490191</v>
      </c>
      <c r="D84" s="172">
        <v>180</v>
      </c>
      <c r="E84" s="96">
        <f t="shared" si="17"/>
        <v>0.39215686274509803</v>
      </c>
      <c r="F84" s="53">
        <f t="shared" si="18"/>
        <v>459</v>
      </c>
      <c r="G84" s="165"/>
      <c r="L84" s="21"/>
    </row>
    <row r="85" spans="1:12" x14ac:dyDescent="0.3">
      <c r="A85" s="54" t="s">
        <v>66</v>
      </c>
      <c r="B85" s="172">
        <v>1932</v>
      </c>
      <c r="C85" s="96">
        <f t="shared" si="16"/>
        <v>0.68877005347593578</v>
      </c>
      <c r="D85" s="172">
        <v>873</v>
      </c>
      <c r="E85" s="96">
        <f t="shared" si="17"/>
        <v>0.31122994652406416</v>
      </c>
      <c r="F85" s="53">
        <f t="shared" si="18"/>
        <v>2805</v>
      </c>
      <c r="G85" s="165"/>
    </row>
    <row r="86" spans="1:12" x14ac:dyDescent="0.3">
      <c r="A86" s="54" t="s">
        <v>67</v>
      </c>
      <c r="B86" s="172">
        <v>461.5</v>
      </c>
      <c r="C86" s="96">
        <f t="shared" si="16"/>
        <v>0.30715474209650584</v>
      </c>
      <c r="D86" s="172">
        <v>1041</v>
      </c>
      <c r="E86" s="96">
        <f t="shared" si="17"/>
        <v>0.69284525790349416</v>
      </c>
      <c r="F86" s="53">
        <f t="shared" si="18"/>
        <v>1502.5</v>
      </c>
      <c r="G86" s="165"/>
    </row>
    <row r="87" spans="1:12" x14ac:dyDescent="0.3">
      <c r="A87" s="54" t="s">
        <v>68</v>
      </c>
      <c r="B87" s="172">
        <v>813</v>
      </c>
      <c r="C87" s="96">
        <f t="shared" si="16"/>
        <v>0.82874617737003053</v>
      </c>
      <c r="D87" s="172">
        <v>168</v>
      </c>
      <c r="E87" s="96">
        <f t="shared" si="17"/>
        <v>0.17125382262996941</v>
      </c>
      <c r="F87" s="53">
        <f t="shared" si="18"/>
        <v>981</v>
      </c>
      <c r="G87" s="165"/>
    </row>
    <row r="88" spans="1:12" x14ac:dyDescent="0.3">
      <c r="A88" s="54" t="s">
        <v>69</v>
      </c>
      <c r="B88" s="172">
        <v>507</v>
      </c>
      <c r="C88" s="96">
        <f t="shared" si="16"/>
        <v>0.58477508650519028</v>
      </c>
      <c r="D88" s="172">
        <v>360</v>
      </c>
      <c r="E88" s="96">
        <f t="shared" si="17"/>
        <v>0.41522491349480967</v>
      </c>
      <c r="F88" s="53">
        <f t="shared" si="18"/>
        <v>867</v>
      </c>
      <c r="G88" s="165"/>
    </row>
    <row r="89" spans="1:12" x14ac:dyDescent="0.3">
      <c r="A89" s="54" t="s">
        <v>70</v>
      </c>
      <c r="B89" s="172">
        <v>2778</v>
      </c>
      <c r="C89" s="96">
        <f t="shared" si="16"/>
        <v>0.9967707212055974</v>
      </c>
      <c r="D89" s="172">
        <v>9</v>
      </c>
      <c r="E89" s="96">
        <f t="shared" si="17"/>
        <v>3.2292787944025836E-3</v>
      </c>
      <c r="F89" s="53">
        <f t="shared" si="18"/>
        <v>2787</v>
      </c>
    </row>
    <row r="90" spans="1:12" x14ac:dyDescent="0.3">
      <c r="A90" s="54" t="s">
        <v>71</v>
      </c>
      <c r="B90" s="172">
        <v>1772</v>
      </c>
      <c r="C90" s="96">
        <f t="shared" si="16"/>
        <v>0.94860813704496783</v>
      </c>
      <c r="D90" s="172">
        <v>96</v>
      </c>
      <c r="E90" s="96">
        <f t="shared" si="17"/>
        <v>5.1391862955032119E-2</v>
      </c>
      <c r="F90" s="53">
        <f t="shared" si="18"/>
        <v>1868</v>
      </c>
    </row>
    <row r="91" spans="1:12" x14ac:dyDescent="0.3">
      <c r="A91" s="51" t="s">
        <v>252</v>
      </c>
      <c r="B91" s="172">
        <v>678</v>
      </c>
      <c r="C91" s="96">
        <f t="shared" si="16"/>
        <v>0.46790890269151136</v>
      </c>
      <c r="D91" s="172">
        <v>771</v>
      </c>
      <c r="E91" s="96">
        <f t="shared" si="17"/>
        <v>0.53209109730848858</v>
      </c>
      <c r="F91" s="53">
        <f t="shared" si="18"/>
        <v>1449</v>
      </c>
    </row>
    <row r="92" spans="1:12" x14ac:dyDescent="0.35">
      <c r="A92" s="59" t="s">
        <v>49</v>
      </c>
      <c r="B92" s="60">
        <f>SUM(B81:B91)</f>
        <v>17607.5</v>
      </c>
      <c r="C92" s="97">
        <f t="shared" ref="C92" si="19">B92/F92</f>
        <v>0.70195546873442705</v>
      </c>
      <c r="D92" s="60">
        <f>SUM(D81:D91)</f>
        <v>7476</v>
      </c>
      <c r="E92" s="97">
        <f t="shared" ref="E92" si="20">D92/F92</f>
        <v>0.29804453126557301</v>
      </c>
      <c r="F92" s="62">
        <f>SUM(F81:F91)</f>
        <v>25083.5</v>
      </c>
    </row>
    <row r="93" spans="1:12" x14ac:dyDescent="0.35">
      <c r="A93" s="63"/>
      <c r="B93" s="64"/>
      <c r="C93" s="65"/>
      <c r="D93" s="66"/>
      <c r="E93" s="65"/>
      <c r="F93" s="67"/>
    </row>
    <row r="94" spans="1:12" x14ac:dyDescent="0.35">
      <c r="A94" s="49" t="s">
        <v>50</v>
      </c>
      <c r="B94" s="64"/>
      <c r="C94" s="65"/>
      <c r="D94" s="66"/>
      <c r="E94" s="65"/>
      <c r="F94" s="67"/>
    </row>
    <row r="95" spans="1:12" x14ac:dyDescent="0.3">
      <c r="A95" s="51" t="s">
        <v>64</v>
      </c>
      <c r="B95" s="172">
        <v>54</v>
      </c>
      <c r="C95" s="96">
        <f t="shared" ref="C95:C100" si="21">B95/F95</f>
        <v>0.375</v>
      </c>
      <c r="D95" s="172">
        <v>90</v>
      </c>
      <c r="E95" s="96">
        <f t="shared" ref="E95:E100" si="22">D95/F95</f>
        <v>0.625</v>
      </c>
      <c r="F95" s="53">
        <f t="shared" ref="F95:F100" si="23">SUM(B95,D95)</f>
        <v>144</v>
      </c>
    </row>
    <row r="96" spans="1:12" x14ac:dyDescent="0.3">
      <c r="A96" s="51" t="s">
        <v>72</v>
      </c>
      <c r="B96" s="172">
        <v>333</v>
      </c>
      <c r="C96" s="96">
        <f t="shared" si="21"/>
        <v>1</v>
      </c>
      <c r="D96" s="172">
        <v>0</v>
      </c>
      <c r="E96" s="96">
        <f t="shared" si="22"/>
        <v>0</v>
      </c>
      <c r="F96" s="53">
        <f t="shared" si="23"/>
        <v>333</v>
      </c>
    </row>
    <row r="97" spans="1:12" x14ac:dyDescent="0.3">
      <c r="A97" s="54" t="s">
        <v>66</v>
      </c>
      <c r="B97" s="172">
        <v>100</v>
      </c>
      <c r="C97" s="96">
        <f t="shared" si="21"/>
        <v>1</v>
      </c>
      <c r="D97" s="172">
        <v>0</v>
      </c>
      <c r="E97" s="96">
        <f t="shared" si="22"/>
        <v>0</v>
      </c>
      <c r="F97" s="53">
        <f t="shared" si="23"/>
        <v>100</v>
      </c>
    </row>
    <row r="98" spans="1:12" x14ac:dyDescent="0.3">
      <c r="A98" s="54" t="s">
        <v>67</v>
      </c>
      <c r="B98" s="172">
        <v>9</v>
      </c>
      <c r="C98" s="96">
        <f t="shared" si="21"/>
        <v>0.75</v>
      </c>
      <c r="D98" s="172">
        <v>3</v>
      </c>
      <c r="E98" s="96">
        <f t="shared" si="22"/>
        <v>0.25</v>
      </c>
      <c r="F98" s="53">
        <f t="shared" si="23"/>
        <v>12</v>
      </c>
    </row>
    <row r="99" spans="1:12" x14ac:dyDescent="0.3">
      <c r="A99" s="54" t="s">
        <v>69</v>
      </c>
      <c r="B99" s="172">
        <v>78</v>
      </c>
      <c r="C99" s="96">
        <f t="shared" si="21"/>
        <v>0.8125</v>
      </c>
      <c r="D99" s="172">
        <v>18</v>
      </c>
      <c r="E99" s="96">
        <f t="shared" si="22"/>
        <v>0.1875</v>
      </c>
      <c r="F99" s="53">
        <f t="shared" si="23"/>
        <v>96</v>
      </c>
    </row>
    <row r="100" spans="1:12" x14ac:dyDescent="0.3">
      <c r="A100" s="54" t="s">
        <v>70</v>
      </c>
      <c r="B100" s="172">
        <v>168</v>
      </c>
      <c r="C100" s="96">
        <f t="shared" si="21"/>
        <v>0.875</v>
      </c>
      <c r="D100" s="172">
        <v>24</v>
      </c>
      <c r="E100" s="96">
        <f t="shared" si="22"/>
        <v>0.125</v>
      </c>
      <c r="F100" s="53">
        <f t="shared" si="23"/>
        <v>192</v>
      </c>
    </row>
    <row r="101" spans="1:12" x14ac:dyDescent="0.35">
      <c r="A101" s="59" t="s">
        <v>62</v>
      </c>
      <c r="B101" s="60">
        <f>SUM(B95:B100)</f>
        <v>742</v>
      </c>
      <c r="C101" s="97">
        <f>B101/F101</f>
        <v>0.84606613454960089</v>
      </c>
      <c r="D101" s="60">
        <f>SUM(D95:D100)</f>
        <v>135</v>
      </c>
      <c r="E101" s="97">
        <f>D101/F101</f>
        <v>0.15393386545039908</v>
      </c>
      <c r="F101" s="62">
        <f>SUM(F95:F100)</f>
        <v>877</v>
      </c>
    </row>
    <row r="102" spans="1:12" x14ac:dyDescent="0.35">
      <c r="A102" s="67"/>
      <c r="B102" s="69"/>
      <c r="C102" s="70"/>
      <c r="D102" s="69"/>
      <c r="E102" s="70"/>
      <c r="F102" s="71"/>
    </row>
    <row r="103" spans="1:12" x14ac:dyDescent="0.35">
      <c r="A103" s="49" t="s">
        <v>4</v>
      </c>
      <c r="B103" s="64"/>
      <c r="C103" s="65"/>
      <c r="D103" s="66"/>
      <c r="E103" s="65"/>
      <c r="F103" s="67"/>
    </row>
    <row r="104" spans="1:12" x14ac:dyDescent="0.35">
      <c r="A104" s="51" t="s">
        <v>63</v>
      </c>
      <c r="B104" s="52">
        <f>B81</f>
        <v>1818</v>
      </c>
      <c r="C104" s="96">
        <f>B104/F104</f>
        <v>0.51972555746140647</v>
      </c>
      <c r="D104" s="52">
        <f t="shared" ref="D104" si="24">SUM(F104-B104)</f>
        <v>1680</v>
      </c>
      <c r="E104" s="96">
        <f>D104/F104</f>
        <v>0.48027444253859347</v>
      </c>
      <c r="F104" s="53">
        <f>F81</f>
        <v>3498</v>
      </c>
      <c r="G104" s="165"/>
      <c r="L104" s="21"/>
    </row>
    <row r="105" spans="1:12" x14ac:dyDescent="0.35">
      <c r="A105" s="51" t="s">
        <v>64</v>
      </c>
      <c r="B105" s="52">
        <f>SUM(B82,B95)</f>
        <v>2085</v>
      </c>
      <c r="C105" s="96">
        <f t="shared" ref="C105:C114" si="25">B105/F105</f>
        <v>0.7595628415300546</v>
      </c>
      <c r="D105" s="52">
        <f t="shared" ref="D105:D114" si="26">SUM(F105-B105)</f>
        <v>660</v>
      </c>
      <c r="E105" s="96">
        <f t="shared" ref="E105:E114" si="27">D105/F105</f>
        <v>0.24043715846994534</v>
      </c>
      <c r="F105" s="53">
        <f>SUM(F82,F95)</f>
        <v>2745</v>
      </c>
    </row>
    <row r="106" spans="1:12" x14ac:dyDescent="0.35">
      <c r="A106" s="51" t="s">
        <v>72</v>
      </c>
      <c r="B106" s="52">
        <f>SUM(B83,B96)</f>
        <v>4871</v>
      </c>
      <c r="C106" s="96">
        <f t="shared" si="25"/>
        <v>0.73814214274890133</v>
      </c>
      <c r="D106" s="52">
        <f t="shared" si="26"/>
        <v>1728</v>
      </c>
      <c r="E106" s="96">
        <f t="shared" si="27"/>
        <v>0.26185785725109867</v>
      </c>
      <c r="F106" s="53">
        <f>SUM(F83,F96)</f>
        <v>6599</v>
      </c>
    </row>
    <row r="107" spans="1:12" x14ac:dyDescent="0.35">
      <c r="A107" s="54" t="s">
        <v>415</v>
      </c>
      <c r="B107" s="52">
        <f>SUM(B84)</f>
        <v>279</v>
      </c>
      <c r="C107" s="96">
        <f t="shared" si="25"/>
        <v>0.49910554561717352</v>
      </c>
      <c r="D107" s="52">
        <f>SUM(D84)</f>
        <v>180</v>
      </c>
      <c r="E107" s="96">
        <f t="shared" si="27"/>
        <v>0.32200357781753131</v>
      </c>
      <c r="F107" s="53">
        <f>SUM(F84,F97)</f>
        <v>559</v>
      </c>
    </row>
    <row r="108" spans="1:12" x14ac:dyDescent="0.35">
      <c r="A108" s="51" t="s">
        <v>66</v>
      </c>
      <c r="B108" s="52">
        <f>SUM(B85,B97)</f>
        <v>2032</v>
      </c>
      <c r="C108" s="96">
        <f t="shared" si="25"/>
        <v>0.69948364888123926</v>
      </c>
      <c r="D108" s="52">
        <f t="shared" si="26"/>
        <v>873</v>
      </c>
      <c r="E108" s="96">
        <f t="shared" si="27"/>
        <v>0.30051635111876074</v>
      </c>
      <c r="F108" s="53">
        <f>SUM(F85,F97)</f>
        <v>2905</v>
      </c>
    </row>
    <row r="109" spans="1:12" x14ac:dyDescent="0.35">
      <c r="A109" s="51" t="s">
        <v>67</v>
      </c>
      <c r="B109" s="52">
        <f>SUM(B86,B98)</f>
        <v>470.5</v>
      </c>
      <c r="C109" s="96">
        <f t="shared" si="25"/>
        <v>0.31314475873544095</v>
      </c>
      <c r="D109" s="52">
        <f>SUM(D86,D98)</f>
        <v>1044</v>
      </c>
      <c r="E109" s="96">
        <f t="shared" si="27"/>
        <v>0.69484193011647255</v>
      </c>
      <c r="F109" s="53">
        <f>F86</f>
        <v>1502.5</v>
      </c>
    </row>
    <row r="110" spans="1:12" x14ac:dyDescent="0.35">
      <c r="A110" s="51" t="s">
        <v>68</v>
      </c>
      <c r="B110" s="52">
        <f>B87</f>
        <v>813</v>
      </c>
      <c r="C110" s="96">
        <f t="shared" si="25"/>
        <v>0.82874617737003053</v>
      </c>
      <c r="D110" s="52">
        <f t="shared" si="26"/>
        <v>168</v>
      </c>
      <c r="E110" s="96">
        <f t="shared" si="27"/>
        <v>0.17125382262996941</v>
      </c>
      <c r="F110" s="53">
        <f>F87</f>
        <v>981</v>
      </c>
    </row>
    <row r="111" spans="1:12" x14ac:dyDescent="0.35">
      <c r="A111" s="51" t="s">
        <v>69</v>
      </c>
      <c r="B111" s="52">
        <f>SUM(B88,B99)</f>
        <v>585</v>
      </c>
      <c r="C111" s="96">
        <f t="shared" si="25"/>
        <v>0.60747663551401865</v>
      </c>
      <c r="D111" s="52">
        <f t="shared" si="26"/>
        <v>378</v>
      </c>
      <c r="E111" s="96">
        <f t="shared" si="27"/>
        <v>0.3925233644859813</v>
      </c>
      <c r="F111" s="53">
        <f>SUM(F88,F99)</f>
        <v>963</v>
      </c>
    </row>
    <row r="112" spans="1:12" x14ac:dyDescent="0.35">
      <c r="A112" s="51" t="s">
        <v>70</v>
      </c>
      <c r="B112" s="52">
        <f>SUM(B89,B100)</f>
        <v>2946</v>
      </c>
      <c r="C112" s="96">
        <f t="shared" si="25"/>
        <v>0.98892245720040284</v>
      </c>
      <c r="D112" s="52">
        <f t="shared" si="26"/>
        <v>33</v>
      </c>
      <c r="E112" s="96">
        <f t="shared" si="27"/>
        <v>1.1077542799597181E-2</v>
      </c>
      <c r="F112" s="53">
        <f>SUM(F89,F100)</f>
        <v>2979</v>
      </c>
    </row>
    <row r="113" spans="1:6" x14ac:dyDescent="0.35">
      <c r="A113" s="51" t="s">
        <v>71</v>
      </c>
      <c r="B113" s="52">
        <f>B90</f>
        <v>1772</v>
      </c>
      <c r="C113" s="96">
        <f t="shared" si="25"/>
        <v>0.94860813704496783</v>
      </c>
      <c r="D113" s="52">
        <f t="shared" si="26"/>
        <v>96</v>
      </c>
      <c r="E113" s="96">
        <f t="shared" si="27"/>
        <v>5.1391862955032119E-2</v>
      </c>
      <c r="F113" s="53">
        <f>F90</f>
        <v>1868</v>
      </c>
    </row>
    <row r="114" spans="1:6" x14ac:dyDescent="0.35">
      <c r="A114" s="51" t="s">
        <v>252</v>
      </c>
      <c r="B114" s="52">
        <f>B91</f>
        <v>678</v>
      </c>
      <c r="C114" s="96">
        <f t="shared" si="25"/>
        <v>0.46790890269151136</v>
      </c>
      <c r="D114" s="52">
        <f t="shared" si="26"/>
        <v>771</v>
      </c>
      <c r="E114" s="96">
        <f t="shared" si="27"/>
        <v>0.53209109730848858</v>
      </c>
      <c r="F114" s="53">
        <f>F91</f>
        <v>1449</v>
      </c>
    </row>
    <row r="115" spans="1:6" x14ac:dyDescent="0.35">
      <c r="A115" s="59" t="s">
        <v>51</v>
      </c>
      <c r="B115" s="60">
        <f>SUM(B104:B114)</f>
        <v>18349.5</v>
      </c>
      <c r="C115" s="97">
        <f t="shared" ref="C115" si="28">B115/F115</f>
        <v>0.7044359560051443</v>
      </c>
      <c r="D115" s="60">
        <f>SUM(D104:D114)</f>
        <v>7611</v>
      </c>
      <c r="E115" s="97">
        <f t="shared" ref="E115" si="29">D115/F115</f>
        <v>0.29218573046432617</v>
      </c>
      <c r="F115" s="62">
        <f>SUM(F104:F114)</f>
        <v>26048.5</v>
      </c>
    </row>
    <row r="116" spans="1:6" x14ac:dyDescent="0.35">
      <c r="A116" s="165"/>
      <c r="B116" s="165"/>
      <c r="C116" s="165"/>
      <c r="D116" s="165"/>
      <c r="E116" s="165"/>
      <c r="F116" s="165"/>
    </row>
    <row r="117" spans="1:6" x14ac:dyDescent="0.35">
      <c r="A117" s="72" t="s">
        <v>92</v>
      </c>
      <c r="B117" s="165"/>
      <c r="C117" s="165"/>
      <c r="D117" s="165"/>
      <c r="E117" s="165"/>
      <c r="F117" s="165"/>
    </row>
    <row r="118" spans="1:6" x14ac:dyDescent="0.35">
      <c r="A118" s="72"/>
    </row>
  </sheetData>
  <mergeCells count="6">
    <mergeCell ref="A74:F75"/>
    <mergeCell ref="A76:F76"/>
    <mergeCell ref="B77:C77"/>
    <mergeCell ref="D77:E77"/>
    <mergeCell ref="A1:L1"/>
    <mergeCell ref="A2:L2"/>
  </mergeCells>
  <printOptions horizontalCentered="1"/>
  <pageMargins left="0.25" right="0.25" top="0.75" bottom="0.75" header="0.3" footer="0.3"/>
  <pageSetup scale="59" fitToHeight="2" orientation="portrait" horizontalDpi="300" verticalDpi="300" r:id="rId1"/>
  <headerFooter alignWithMargins="0"/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92"/>
  <sheetViews>
    <sheetView zoomScale="60" zoomScaleNormal="60" zoomScaleSheetLayoutView="100" workbookViewId="0">
      <selection activeCell="AB29" sqref="AB29"/>
    </sheetView>
  </sheetViews>
  <sheetFormatPr defaultColWidth="8.75" defaultRowHeight="15.5" x14ac:dyDescent="0.35"/>
  <cols>
    <col min="1" max="1" width="24.08203125" style="14" customWidth="1"/>
    <col min="2" max="8" width="10.75" style="14" customWidth="1"/>
    <col min="9" max="9" width="11.25" style="14" customWidth="1"/>
    <col min="10" max="10" width="10.75" style="14" customWidth="1"/>
    <col min="11" max="11" width="12.08203125" style="14" customWidth="1"/>
    <col min="12" max="16" width="10.75" style="14" customWidth="1"/>
    <col min="17" max="16384" width="8.75" style="14"/>
  </cols>
  <sheetData>
    <row r="1" spans="1:23" ht="24.75" customHeight="1" x14ac:dyDescent="0.35">
      <c r="A1" s="202" t="s">
        <v>24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23" ht="23" x14ac:dyDescent="0.35">
      <c r="A2" s="202" t="s">
        <v>19</v>
      </c>
      <c r="B2" s="202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23" ht="17.5" x14ac:dyDescent="0.3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23" ht="17.5" x14ac:dyDescent="0.35">
      <c r="A4" s="16" t="s">
        <v>0</v>
      </c>
      <c r="B4" s="13" t="s">
        <v>34</v>
      </c>
      <c r="E4" s="13"/>
      <c r="F4" s="13"/>
      <c r="G4" s="13"/>
      <c r="H4" s="15"/>
      <c r="I4" s="15"/>
      <c r="J4" s="15"/>
      <c r="K4" s="15"/>
      <c r="L4" s="15"/>
    </row>
    <row r="5" spans="1:23" ht="17.5" x14ac:dyDescent="0.35">
      <c r="A5" s="16"/>
      <c r="B5" s="16"/>
      <c r="C5" s="13"/>
      <c r="D5" s="13"/>
      <c r="E5" s="13"/>
      <c r="F5" s="13"/>
      <c r="G5" s="13"/>
      <c r="H5" s="15"/>
      <c r="I5" s="15"/>
      <c r="J5" s="15"/>
      <c r="K5" s="15"/>
      <c r="L5" s="15"/>
    </row>
    <row r="6" spans="1:23" ht="16" thickBot="1" x14ac:dyDescent="0.4">
      <c r="A6" s="3"/>
      <c r="B6" s="1" t="s">
        <v>22</v>
      </c>
      <c r="C6" s="1" t="s">
        <v>23</v>
      </c>
      <c r="D6" s="1" t="s">
        <v>153</v>
      </c>
      <c r="E6" s="1" t="s">
        <v>186</v>
      </c>
      <c r="F6" s="1" t="s">
        <v>217</v>
      </c>
      <c r="G6" s="1" t="s">
        <v>258</v>
      </c>
      <c r="H6" s="1" t="s">
        <v>312</v>
      </c>
      <c r="I6" s="1" t="s">
        <v>357</v>
      </c>
      <c r="J6" s="1" t="s">
        <v>399</v>
      </c>
      <c r="K6" s="1" t="s">
        <v>428</v>
      </c>
      <c r="L6" s="3"/>
      <c r="M6" s="1" t="s">
        <v>22</v>
      </c>
      <c r="N6" s="1" t="s">
        <v>23</v>
      </c>
      <c r="O6" s="1" t="s">
        <v>153</v>
      </c>
      <c r="P6" s="1" t="s">
        <v>186</v>
      </c>
      <c r="Q6" s="1" t="s">
        <v>217</v>
      </c>
      <c r="R6" s="1" t="s">
        <v>258</v>
      </c>
      <c r="S6" s="1" t="s">
        <v>312</v>
      </c>
      <c r="T6" s="1" t="s">
        <v>357</v>
      </c>
      <c r="U6" s="1" t="s">
        <v>399</v>
      </c>
      <c r="V6" s="1" t="s">
        <v>428</v>
      </c>
    </row>
    <row r="7" spans="1:23" ht="16" thickTop="1" x14ac:dyDescent="0.35">
      <c r="A7" s="19" t="s">
        <v>89</v>
      </c>
      <c r="B7" s="3"/>
      <c r="C7" s="3"/>
      <c r="D7" s="3"/>
      <c r="E7" s="3"/>
      <c r="F7" s="3"/>
      <c r="G7" s="3"/>
      <c r="H7" s="3"/>
      <c r="I7" s="18"/>
      <c r="J7" s="18"/>
      <c r="K7" s="18"/>
      <c r="L7" s="137" t="s">
        <v>90</v>
      </c>
      <c r="M7" s="3"/>
      <c r="N7" s="3"/>
      <c r="O7" s="3"/>
      <c r="P7" s="3"/>
      <c r="Q7" s="3"/>
      <c r="R7" s="3"/>
      <c r="S7" s="18"/>
      <c r="T7" s="18"/>
      <c r="U7" s="18"/>
    </row>
    <row r="8" spans="1:23" x14ac:dyDescent="0.35">
      <c r="A8" s="3" t="s">
        <v>1</v>
      </c>
      <c r="B8" s="10">
        <v>658</v>
      </c>
      <c r="C8" s="10">
        <v>621</v>
      </c>
      <c r="D8" s="10">
        <v>649</v>
      </c>
      <c r="E8" s="10">
        <v>798</v>
      </c>
      <c r="F8" s="10">
        <v>968</v>
      </c>
      <c r="G8" s="10">
        <v>1084</v>
      </c>
      <c r="H8" s="10">
        <v>1009</v>
      </c>
      <c r="I8" s="110">
        <v>980</v>
      </c>
      <c r="J8" s="110">
        <v>1111</v>
      </c>
      <c r="K8" s="110">
        <v>1038</v>
      </c>
      <c r="L8" s="88" t="s">
        <v>1</v>
      </c>
      <c r="M8" s="10">
        <v>510</v>
      </c>
      <c r="N8" s="10">
        <v>457</v>
      </c>
      <c r="O8" s="10">
        <v>504</v>
      </c>
      <c r="P8" s="10">
        <v>593</v>
      </c>
      <c r="Q8" s="10">
        <v>640</v>
      </c>
      <c r="R8" s="10">
        <v>787</v>
      </c>
      <c r="S8" s="10">
        <v>700</v>
      </c>
      <c r="T8" s="110">
        <v>669</v>
      </c>
      <c r="U8" s="110">
        <v>714</v>
      </c>
      <c r="V8" s="110">
        <v>618</v>
      </c>
      <c r="W8" s="138"/>
    </row>
    <row r="9" spans="1:23" x14ac:dyDescent="0.35">
      <c r="A9" s="3" t="s">
        <v>2</v>
      </c>
      <c r="B9" s="10">
        <v>233</v>
      </c>
      <c r="C9" s="10">
        <v>222</v>
      </c>
      <c r="D9" s="10">
        <v>255</v>
      </c>
      <c r="E9" s="10">
        <v>167</v>
      </c>
      <c r="F9" s="10">
        <v>214</v>
      </c>
      <c r="G9" s="10">
        <v>275</v>
      </c>
      <c r="H9" s="10">
        <v>367</v>
      </c>
      <c r="I9" s="110">
        <v>261</v>
      </c>
      <c r="J9" s="110">
        <v>178</v>
      </c>
      <c r="K9" s="110">
        <v>145</v>
      </c>
      <c r="L9" s="88" t="s">
        <v>2</v>
      </c>
      <c r="M9" s="10">
        <v>115</v>
      </c>
      <c r="N9" s="10">
        <v>124</v>
      </c>
      <c r="O9" s="10">
        <v>108</v>
      </c>
      <c r="P9" s="10">
        <v>121</v>
      </c>
      <c r="Q9" s="10">
        <v>148</v>
      </c>
      <c r="R9" s="10">
        <v>172</v>
      </c>
      <c r="S9" s="10">
        <v>247</v>
      </c>
      <c r="T9" s="110">
        <v>162</v>
      </c>
      <c r="U9" s="110">
        <v>160</v>
      </c>
      <c r="V9" s="110">
        <v>121</v>
      </c>
      <c r="W9" s="138"/>
    </row>
    <row r="10" spans="1:23" x14ac:dyDescent="0.35">
      <c r="A10" s="3" t="s">
        <v>5</v>
      </c>
      <c r="B10" s="10">
        <v>18</v>
      </c>
      <c r="C10" s="10">
        <v>18</v>
      </c>
      <c r="D10" s="10">
        <v>22</v>
      </c>
      <c r="E10" s="10">
        <v>20</v>
      </c>
      <c r="F10" s="10">
        <v>35</v>
      </c>
      <c r="G10" s="10">
        <v>33</v>
      </c>
      <c r="H10" s="10">
        <v>32</v>
      </c>
      <c r="I10" s="110">
        <v>24</v>
      </c>
      <c r="J10" s="110">
        <v>19</v>
      </c>
      <c r="K10" s="110">
        <v>9</v>
      </c>
      <c r="L10" s="88" t="s">
        <v>5</v>
      </c>
      <c r="M10" s="10">
        <v>13</v>
      </c>
      <c r="N10" s="10">
        <v>13</v>
      </c>
      <c r="O10" s="10">
        <v>17</v>
      </c>
      <c r="P10" s="10">
        <v>18</v>
      </c>
      <c r="Q10" s="10">
        <v>25</v>
      </c>
      <c r="R10" s="10">
        <v>20</v>
      </c>
      <c r="S10" s="10">
        <v>26</v>
      </c>
      <c r="T10" s="110">
        <v>17</v>
      </c>
      <c r="U10" s="110">
        <v>16</v>
      </c>
      <c r="V10" s="110">
        <v>8</v>
      </c>
      <c r="W10" s="138"/>
    </row>
    <row r="11" spans="1:23" x14ac:dyDescent="0.35">
      <c r="A11" s="3" t="s">
        <v>3</v>
      </c>
      <c r="B11" s="10">
        <v>18</v>
      </c>
      <c r="C11" s="10">
        <v>25</v>
      </c>
      <c r="D11" s="10">
        <v>28</v>
      </c>
      <c r="E11" s="10">
        <v>40</v>
      </c>
      <c r="F11" s="10">
        <v>64</v>
      </c>
      <c r="G11" s="10">
        <v>89</v>
      </c>
      <c r="H11" s="10">
        <v>123</v>
      </c>
      <c r="I11" s="110">
        <v>94</v>
      </c>
      <c r="J11" s="110">
        <v>73</v>
      </c>
      <c r="K11" s="110">
        <v>60</v>
      </c>
      <c r="L11" s="88" t="s">
        <v>3</v>
      </c>
      <c r="M11" s="10">
        <v>12</v>
      </c>
      <c r="N11" s="10">
        <v>19</v>
      </c>
      <c r="O11" s="10">
        <v>20</v>
      </c>
      <c r="P11" s="10">
        <v>22</v>
      </c>
      <c r="Q11" s="10">
        <v>37</v>
      </c>
      <c r="R11" s="10">
        <v>30</v>
      </c>
      <c r="S11" s="10">
        <v>46</v>
      </c>
      <c r="T11" s="110">
        <v>50</v>
      </c>
      <c r="U11" s="110">
        <v>58</v>
      </c>
      <c r="V11" s="110">
        <v>47</v>
      </c>
      <c r="W11" s="138"/>
    </row>
    <row r="12" spans="1:23" x14ac:dyDescent="0.35">
      <c r="A12" s="7" t="s">
        <v>4</v>
      </c>
      <c r="B12" s="8">
        <f t="shared" ref="B12:F12" si="0">SUM(B8:B11)</f>
        <v>927</v>
      </c>
      <c r="C12" s="8">
        <f t="shared" si="0"/>
        <v>886</v>
      </c>
      <c r="D12" s="8">
        <f t="shared" si="0"/>
        <v>954</v>
      </c>
      <c r="E12" s="8">
        <f t="shared" si="0"/>
        <v>1025</v>
      </c>
      <c r="F12" s="8">
        <f t="shared" si="0"/>
        <v>1281</v>
      </c>
      <c r="G12" s="8">
        <f t="shared" ref="G12:I12" si="1">SUM(G8:G11)</f>
        <v>1481</v>
      </c>
      <c r="H12" s="8">
        <f t="shared" si="1"/>
        <v>1531</v>
      </c>
      <c r="I12" s="8">
        <f t="shared" si="1"/>
        <v>1359</v>
      </c>
      <c r="J12" s="8">
        <f>SUM(J8:J11)</f>
        <v>1381</v>
      </c>
      <c r="K12" s="8">
        <f>SUM(K8:K11)</f>
        <v>1252</v>
      </c>
      <c r="L12" s="91" t="s">
        <v>4</v>
      </c>
      <c r="M12" s="8">
        <f t="shared" ref="M12:Q12" si="2">SUM(M8:M11)</f>
        <v>650</v>
      </c>
      <c r="N12" s="8">
        <f t="shared" si="2"/>
        <v>613</v>
      </c>
      <c r="O12" s="8">
        <f t="shared" si="2"/>
        <v>649</v>
      </c>
      <c r="P12" s="8">
        <f t="shared" si="2"/>
        <v>754</v>
      </c>
      <c r="Q12" s="8">
        <f t="shared" si="2"/>
        <v>850</v>
      </c>
      <c r="R12" s="8">
        <f t="shared" ref="R12:T12" si="3">SUM(R8:R11)</f>
        <v>1009</v>
      </c>
      <c r="S12" s="8">
        <f t="shared" si="3"/>
        <v>1019</v>
      </c>
      <c r="T12" s="8">
        <f t="shared" si="3"/>
        <v>898</v>
      </c>
      <c r="U12" s="8">
        <f>SUM(U8:U11)</f>
        <v>948</v>
      </c>
      <c r="V12" s="8">
        <f>SUM(V8:V11)</f>
        <v>794</v>
      </c>
      <c r="W12" s="138"/>
    </row>
    <row r="13" spans="1:23" x14ac:dyDescent="0.35">
      <c r="A13" s="3"/>
      <c r="B13" s="3"/>
      <c r="C13" s="7"/>
      <c r="D13" s="17"/>
      <c r="E13" s="3"/>
      <c r="F13" s="3"/>
      <c r="G13" s="3"/>
      <c r="H13" s="3"/>
      <c r="I13" s="3"/>
      <c r="J13" s="3"/>
      <c r="K13" s="3"/>
      <c r="L13" s="139"/>
      <c r="M13" s="17"/>
      <c r="N13" s="140"/>
      <c r="O13" s="17"/>
      <c r="P13" s="3"/>
      <c r="Q13" s="3"/>
      <c r="R13" s="3"/>
      <c r="S13" s="18"/>
      <c r="T13" s="18"/>
      <c r="U13" s="18"/>
    </row>
    <row r="14" spans="1:23" ht="18" customHeight="1" thickBot="1" x14ac:dyDescent="0.4">
      <c r="A14" s="7"/>
      <c r="B14" s="1" t="s">
        <v>22</v>
      </c>
      <c r="C14" s="1" t="s">
        <v>23</v>
      </c>
      <c r="D14" s="1" t="s">
        <v>153</v>
      </c>
      <c r="E14" s="1" t="s">
        <v>186</v>
      </c>
      <c r="F14" s="1" t="s">
        <v>217</v>
      </c>
      <c r="G14" s="1" t="s">
        <v>258</v>
      </c>
      <c r="H14" s="1" t="s">
        <v>312</v>
      </c>
      <c r="I14" s="1" t="s">
        <v>357</v>
      </c>
      <c r="J14" s="1" t="s">
        <v>399</v>
      </c>
      <c r="K14" s="1" t="s">
        <v>428</v>
      </c>
      <c r="L14" s="141"/>
      <c r="M14" s="1" t="s">
        <v>22</v>
      </c>
      <c r="N14" s="1" t="s">
        <v>23</v>
      </c>
      <c r="O14" s="1" t="s">
        <v>153</v>
      </c>
      <c r="P14" s="1" t="s">
        <v>186</v>
      </c>
      <c r="Q14" s="1" t="s">
        <v>217</v>
      </c>
      <c r="R14" s="1" t="s">
        <v>258</v>
      </c>
      <c r="S14" s="1" t="s">
        <v>312</v>
      </c>
      <c r="T14" s="1" t="s">
        <v>357</v>
      </c>
      <c r="U14" s="1" t="s">
        <v>399</v>
      </c>
      <c r="V14" s="1" t="s">
        <v>428</v>
      </c>
    </row>
    <row r="15" spans="1:23" ht="16.5" customHeight="1" thickTop="1" x14ac:dyDescent="0.35">
      <c r="A15" s="19" t="s">
        <v>12</v>
      </c>
      <c r="B15" s="3"/>
      <c r="C15" s="3"/>
      <c r="D15" s="3"/>
      <c r="E15" s="3"/>
      <c r="F15" s="3"/>
      <c r="G15" s="3"/>
      <c r="H15" s="3"/>
      <c r="I15" s="18"/>
      <c r="J15" s="18"/>
      <c r="K15" s="18"/>
      <c r="L15" s="142" t="s">
        <v>152</v>
      </c>
      <c r="M15" s="18"/>
      <c r="N15" s="3"/>
      <c r="O15" s="3"/>
      <c r="P15" s="3"/>
      <c r="Q15" s="3"/>
      <c r="R15" s="3"/>
      <c r="S15" s="18"/>
      <c r="T15" s="18"/>
      <c r="U15" s="18"/>
    </row>
    <row r="16" spans="1:23" ht="15" customHeight="1" x14ac:dyDescent="0.35">
      <c r="A16" s="3" t="s">
        <v>1</v>
      </c>
      <c r="B16" s="10">
        <v>800</v>
      </c>
      <c r="C16" s="10">
        <v>745</v>
      </c>
      <c r="D16" s="10">
        <v>745</v>
      </c>
      <c r="E16" s="10">
        <v>726</v>
      </c>
      <c r="F16" s="10">
        <v>721</v>
      </c>
      <c r="G16" s="10">
        <v>914</v>
      </c>
      <c r="H16" s="10">
        <v>917</v>
      </c>
      <c r="I16" s="119">
        <v>846</v>
      </c>
      <c r="J16" s="10">
        <v>760</v>
      </c>
      <c r="K16" s="10">
        <v>651</v>
      </c>
      <c r="L16" s="88" t="s">
        <v>1</v>
      </c>
      <c r="M16" s="10">
        <v>4</v>
      </c>
      <c r="N16" s="10">
        <v>4</v>
      </c>
      <c r="O16" s="10">
        <v>4</v>
      </c>
      <c r="P16" s="10">
        <v>5</v>
      </c>
      <c r="Q16" s="10">
        <v>5</v>
      </c>
      <c r="R16" s="10">
        <v>6</v>
      </c>
      <c r="S16" s="10">
        <v>5</v>
      </c>
      <c r="T16" s="119">
        <v>4</v>
      </c>
      <c r="U16" s="119">
        <v>4</v>
      </c>
      <c r="V16" s="111">
        <v>5</v>
      </c>
    </row>
    <row r="17" spans="1:28" ht="15" customHeight="1" x14ac:dyDescent="0.35">
      <c r="A17" s="3" t="s">
        <v>2</v>
      </c>
      <c r="B17" s="10">
        <v>220</v>
      </c>
      <c r="C17" s="10">
        <v>236</v>
      </c>
      <c r="D17" s="10">
        <v>221</v>
      </c>
      <c r="E17" s="10">
        <v>247</v>
      </c>
      <c r="F17" s="10">
        <v>281</v>
      </c>
      <c r="G17" s="10">
        <v>319</v>
      </c>
      <c r="H17" s="10">
        <v>400</v>
      </c>
      <c r="I17" s="119">
        <v>393</v>
      </c>
      <c r="J17" s="10">
        <v>361</v>
      </c>
      <c r="K17" s="10">
        <v>295</v>
      </c>
      <c r="L17" s="88" t="s">
        <v>2</v>
      </c>
      <c r="M17" s="10">
        <v>1</v>
      </c>
      <c r="N17" s="10">
        <v>1</v>
      </c>
      <c r="O17" s="10">
        <v>1</v>
      </c>
      <c r="P17" s="10">
        <v>1</v>
      </c>
      <c r="Q17" s="10">
        <v>1</v>
      </c>
      <c r="R17" s="10">
        <v>1</v>
      </c>
      <c r="S17" s="10">
        <v>4</v>
      </c>
      <c r="T17" s="119">
        <v>3</v>
      </c>
      <c r="U17" s="119">
        <v>2</v>
      </c>
      <c r="V17" s="111">
        <v>2</v>
      </c>
    </row>
    <row r="18" spans="1:28" ht="14.15" customHeight="1" x14ac:dyDescent="0.35">
      <c r="A18" s="3" t="s">
        <v>5</v>
      </c>
      <c r="B18" s="10">
        <v>18</v>
      </c>
      <c r="C18" s="10">
        <v>16</v>
      </c>
      <c r="D18" s="10">
        <v>21</v>
      </c>
      <c r="E18" s="10">
        <v>33</v>
      </c>
      <c r="F18" s="10">
        <v>33</v>
      </c>
      <c r="G18" s="10">
        <v>38</v>
      </c>
      <c r="H18" s="10">
        <v>34</v>
      </c>
      <c r="I18" s="119">
        <v>24</v>
      </c>
      <c r="J18" s="10">
        <v>14</v>
      </c>
      <c r="K18" s="10">
        <v>12</v>
      </c>
      <c r="L18" s="88" t="s">
        <v>5</v>
      </c>
      <c r="M18" s="10">
        <v>2</v>
      </c>
      <c r="N18" s="10">
        <v>2</v>
      </c>
      <c r="O18" s="10">
        <v>1</v>
      </c>
      <c r="P18" s="10">
        <v>1</v>
      </c>
      <c r="Q18" s="10">
        <v>2</v>
      </c>
      <c r="R18" s="10">
        <v>1</v>
      </c>
      <c r="S18" s="10">
        <v>2</v>
      </c>
      <c r="T18" s="119">
        <v>2</v>
      </c>
      <c r="U18" s="119">
        <v>1</v>
      </c>
      <c r="V18" s="111">
        <v>1</v>
      </c>
    </row>
    <row r="19" spans="1:28" ht="14.15" customHeight="1" x14ac:dyDescent="0.35">
      <c r="A19" s="3" t="s">
        <v>3</v>
      </c>
      <c r="B19" s="10">
        <v>41</v>
      </c>
      <c r="C19" s="10">
        <v>50</v>
      </c>
      <c r="D19" s="10">
        <v>71</v>
      </c>
      <c r="E19" s="10">
        <v>91</v>
      </c>
      <c r="F19" s="10">
        <v>106</v>
      </c>
      <c r="G19" s="10">
        <v>140</v>
      </c>
      <c r="H19" s="10">
        <v>156</v>
      </c>
      <c r="I19" s="119">
        <v>177</v>
      </c>
      <c r="J19" s="10">
        <v>173</v>
      </c>
      <c r="K19" s="10">
        <v>150</v>
      </c>
      <c r="L19" s="88" t="s">
        <v>3</v>
      </c>
      <c r="M19" s="10">
        <v>1</v>
      </c>
      <c r="N19" s="10">
        <v>1</v>
      </c>
      <c r="O19" s="10">
        <v>1</v>
      </c>
      <c r="P19" s="10">
        <v>1</v>
      </c>
      <c r="Q19" s="10">
        <v>1</v>
      </c>
      <c r="R19" s="10">
        <v>1</v>
      </c>
      <c r="S19" s="10">
        <v>2</v>
      </c>
      <c r="T19" s="119">
        <v>3</v>
      </c>
      <c r="U19" s="119">
        <v>2</v>
      </c>
      <c r="V19" s="111">
        <v>2</v>
      </c>
    </row>
    <row r="20" spans="1:28" ht="14.15" customHeight="1" x14ac:dyDescent="0.35">
      <c r="A20" s="7" t="s">
        <v>4</v>
      </c>
      <c r="B20" s="8">
        <f t="shared" ref="B20:F20" si="4">SUM(B16:B19)</f>
        <v>1079</v>
      </c>
      <c r="C20" s="8">
        <f t="shared" si="4"/>
        <v>1047</v>
      </c>
      <c r="D20" s="8">
        <f t="shared" si="4"/>
        <v>1058</v>
      </c>
      <c r="E20" s="8">
        <f t="shared" si="4"/>
        <v>1097</v>
      </c>
      <c r="F20" s="8">
        <f t="shared" si="4"/>
        <v>1141</v>
      </c>
      <c r="G20" s="8">
        <f t="shared" ref="G20" si="5">SUM(G16:G19)</f>
        <v>1411</v>
      </c>
      <c r="H20" s="8">
        <f>SUM(H16:H19)</f>
        <v>1507</v>
      </c>
      <c r="I20" s="8">
        <f>SUM(I16:I19)</f>
        <v>1440</v>
      </c>
      <c r="J20" s="8">
        <f>SUM(J16:J19)</f>
        <v>1308</v>
      </c>
      <c r="K20" s="8">
        <f>SUM(K16:K19)</f>
        <v>1108</v>
      </c>
      <c r="L20" s="91" t="s">
        <v>4</v>
      </c>
      <c r="M20" s="8">
        <f t="shared" ref="M20:Q20" si="6">SUM(M16:M19)</f>
        <v>8</v>
      </c>
      <c r="N20" s="8">
        <f t="shared" si="6"/>
        <v>8</v>
      </c>
      <c r="O20" s="8">
        <f t="shared" si="6"/>
        <v>7</v>
      </c>
      <c r="P20" s="8">
        <f t="shared" si="6"/>
        <v>8</v>
      </c>
      <c r="Q20" s="8">
        <f t="shared" si="6"/>
        <v>9</v>
      </c>
      <c r="R20" s="8">
        <f t="shared" ref="R20" si="7">SUM(R16:R19)</f>
        <v>9</v>
      </c>
      <c r="S20" s="8">
        <f>SUM(S16:S19)</f>
        <v>13</v>
      </c>
      <c r="T20" s="8">
        <f>SUM(T16:T19)</f>
        <v>12</v>
      </c>
      <c r="U20" s="8">
        <f>SUM(U16:U19)</f>
        <v>9</v>
      </c>
      <c r="V20" s="8">
        <f>SUM(V16:V19)</f>
        <v>10</v>
      </c>
    </row>
    <row r="21" spans="1:28" ht="15" customHeight="1" x14ac:dyDescent="0.35">
      <c r="A21" s="3" t="s">
        <v>356</v>
      </c>
      <c r="B21" s="3"/>
      <c r="C21" s="7"/>
      <c r="D21" s="2"/>
      <c r="E21" s="20"/>
      <c r="F21" s="20"/>
      <c r="G21" s="20"/>
      <c r="H21" s="3"/>
      <c r="I21" s="3"/>
      <c r="J21" s="18"/>
      <c r="K21" s="18"/>
      <c r="L21" s="3"/>
      <c r="M21" s="18"/>
      <c r="N21" s="18"/>
      <c r="O21" s="18"/>
      <c r="P21" s="18"/>
      <c r="Q21" s="18"/>
    </row>
    <row r="22" spans="1:28" ht="16.5" customHeight="1" x14ac:dyDescent="0.35">
      <c r="A22" s="3"/>
      <c r="B22" s="9" t="s">
        <v>17</v>
      </c>
      <c r="C22" s="9" t="s">
        <v>15</v>
      </c>
      <c r="D22" s="9" t="s">
        <v>16</v>
      </c>
      <c r="E22" s="9" t="s">
        <v>17</v>
      </c>
      <c r="F22" s="9" t="s">
        <v>15</v>
      </c>
      <c r="G22" s="9" t="s">
        <v>16</v>
      </c>
      <c r="H22" s="9" t="s">
        <v>17</v>
      </c>
      <c r="I22" s="9" t="s">
        <v>15</v>
      </c>
      <c r="J22" s="9" t="s">
        <v>16</v>
      </c>
      <c r="K22" s="9" t="s">
        <v>17</v>
      </c>
      <c r="L22" s="9" t="s">
        <v>15</v>
      </c>
      <c r="M22" s="9" t="s">
        <v>16</v>
      </c>
      <c r="N22" s="9" t="s">
        <v>17</v>
      </c>
      <c r="O22" s="9" t="s">
        <v>15</v>
      </c>
      <c r="P22" s="9" t="s">
        <v>16</v>
      </c>
      <c r="Q22" s="9" t="s">
        <v>17</v>
      </c>
      <c r="R22" s="9" t="s">
        <v>15</v>
      </c>
      <c r="S22" s="9" t="s">
        <v>16</v>
      </c>
      <c r="T22" s="9" t="s">
        <v>17</v>
      </c>
      <c r="U22" s="9" t="s">
        <v>15</v>
      </c>
      <c r="V22" s="9" t="s">
        <v>16</v>
      </c>
      <c r="W22" s="9" t="s">
        <v>17</v>
      </c>
      <c r="X22" s="9" t="s">
        <v>15</v>
      </c>
      <c r="Y22" s="9" t="s">
        <v>16</v>
      </c>
      <c r="Z22" s="9" t="s">
        <v>17</v>
      </c>
      <c r="AA22" s="9" t="s">
        <v>15</v>
      </c>
      <c r="AB22" s="9" t="s">
        <v>16</v>
      </c>
    </row>
    <row r="23" spans="1:28" ht="16.5" customHeight="1" thickBot="1" x14ac:dyDescent="0.4">
      <c r="A23" s="3"/>
      <c r="B23" s="1">
        <v>2013</v>
      </c>
      <c r="C23" s="1">
        <v>2013</v>
      </c>
      <c r="D23" s="1">
        <v>2014</v>
      </c>
      <c r="E23" s="1">
        <v>2014</v>
      </c>
      <c r="F23" s="1">
        <v>2014</v>
      </c>
      <c r="G23" s="1">
        <v>2015</v>
      </c>
      <c r="H23" s="1">
        <v>2015</v>
      </c>
      <c r="I23" s="1">
        <v>2015</v>
      </c>
      <c r="J23" s="1">
        <v>2016</v>
      </c>
      <c r="K23" s="1">
        <v>2016</v>
      </c>
      <c r="L23" s="1">
        <v>2016</v>
      </c>
      <c r="M23" s="1">
        <v>2017</v>
      </c>
      <c r="N23" s="1">
        <v>2017</v>
      </c>
      <c r="O23" s="1">
        <v>2017</v>
      </c>
      <c r="P23" s="1">
        <v>2018</v>
      </c>
      <c r="Q23" s="1">
        <v>2018</v>
      </c>
      <c r="R23" s="1">
        <v>2018</v>
      </c>
      <c r="S23" s="1">
        <v>2019</v>
      </c>
      <c r="T23" s="1">
        <v>2019</v>
      </c>
      <c r="U23" s="1">
        <v>2019</v>
      </c>
      <c r="V23" s="1">
        <v>2020</v>
      </c>
      <c r="W23" s="1">
        <v>2020</v>
      </c>
      <c r="X23" s="1">
        <v>2020</v>
      </c>
      <c r="Y23" s="1">
        <v>2021</v>
      </c>
      <c r="Z23" s="1">
        <v>2021</v>
      </c>
      <c r="AA23" s="1">
        <v>2021</v>
      </c>
      <c r="AB23" s="1">
        <v>2022</v>
      </c>
    </row>
    <row r="24" spans="1:28" ht="15" customHeight="1" thickTop="1" x14ac:dyDescent="0.35">
      <c r="A24" s="19" t="s">
        <v>18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28" ht="14.15" customHeight="1" x14ac:dyDescent="0.35">
      <c r="A25" s="3" t="s">
        <v>1</v>
      </c>
      <c r="B25" s="10">
        <v>36</v>
      </c>
      <c r="C25" s="10">
        <v>88</v>
      </c>
      <c r="D25" s="10">
        <v>102</v>
      </c>
      <c r="E25" s="10">
        <v>23</v>
      </c>
      <c r="F25" s="10">
        <v>65</v>
      </c>
      <c r="G25" s="10">
        <v>122</v>
      </c>
      <c r="H25" s="10">
        <v>7</v>
      </c>
      <c r="I25" s="10">
        <v>70</v>
      </c>
      <c r="J25" s="10">
        <v>126</v>
      </c>
      <c r="K25" s="10">
        <v>8</v>
      </c>
      <c r="L25" s="10">
        <v>83</v>
      </c>
      <c r="M25" s="10">
        <v>17</v>
      </c>
      <c r="N25" s="10">
        <v>14</v>
      </c>
      <c r="O25" s="10">
        <v>98</v>
      </c>
      <c r="P25" s="10">
        <v>79</v>
      </c>
      <c r="Q25" s="10">
        <v>24</v>
      </c>
      <c r="R25" s="10">
        <v>104</v>
      </c>
      <c r="S25" s="10">
        <v>80</v>
      </c>
      <c r="T25" s="119">
        <v>28</v>
      </c>
      <c r="U25" s="119">
        <v>111</v>
      </c>
      <c r="V25" s="119">
        <v>103</v>
      </c>
      <c r="W25" s="119">
        <v>26</v>
      </c>
      <c r="X25" s="119">
        <v>113</v>
      </c>
      <c r="Y25" s="119">
        <v>82</v>
      </c>
      <c r="Z25" s="111">
        <v>24</v>
      </c>
      <c r="AA25" s="111">
        <v>100</v>
      </c>
      <c r="AB25" s="111">
        <v>60</v>
      </c>
    </row>
    <row r="26" spans="1:28" ht="14.15" customHeight="1" x14ac:dyDescent="0.35">
      <c r="A26" s="3" t="s">
        <v>2</v>
      </c>
      <c r="B26" s="10">
        <v>0</v>
      </c>
      <c r="C26" s="10">
        <v>89</v>
      </c>
      <c r="D26" s="10">
        <v>1</v>
      </c>
      <c r="E26" s="10">
        <v>0</v>
      </c>
      <c r="F26" s="10">
        <v>79</v>
      </c>
      <c r="G26" s="10">
        <v>1</v>
      </c>
      <c r="H26" s="10">
        <v>0</v>
      </c>
      <c r="I26" s="10">
        <v>93</v>
      </c>
      <c r="J26" s="10">
        <v>0</v>
      </c>
      <c r="K26" s="10">
        <v>0</v>
      </c>
      <c r="L26" s="10">
        <v>91</v>
      </c>
      <c r="M26" s="10">
        <v>5</v>
      </c>
      <c r="N26" s="10">
        <v>1</v>
      </c>
      <c r="O26" s="10">
        <v>119</v>
      </c>
      <c r="P26" s="10">
        <v>0</v>
      </c>
      <c r="Q26" s="10">
        <v>6</v>
      </c>
      <c r="R26" s="10">
        <v>107</v>
      </c>
      <c r="S26" s="10">
        <v>4</v>
      </c>
      <c r="T26" s="119">
        <v>18</v>
      </c>
      <c r="U26" s="119">
        <v>128</v>
      </c>
      <c r="V26" s="119">
        <v>16</v>
      </c>
      <c r="W26" s="119">
        <v>21</v>
      </c>
      <c r="X26" s="119">
        <v>143</v>
      </c>
      <c r="Y26" s="119">
        <v>7</v>
      </c>
      <c r="Z26" s="111">
        <v>21</v>
      </c>
      <c r="AA26" s="111">
        <v>114</v>
      </c>
      <c r="AB26" s="111">
        <v>7</v>
      </c>
    </row>
    <row r="27" spans="1:28" x14ac:dyDescent="0.35">
      <c r="A27" s="3" t="s">
        <v>5</v>
      </c>
      <c r="B27" s="10">
        <v>0</v>
      </c>
      <c r="C27" s="10">
        <v>6</v>
      </c>
      <c r="D27" s="10">
        <v>0</v>
      </c>
      <c r="E27" s="10">
        <v>1</v>
      </c>
      <c r="F27" s="10">
        <v>6</v>
      </c>
      <c r="G27" s="10">
        <v>0</v>
      </c>
      <c r="H27" s="10">
        <v>0</v>
      </c>
      <c r="I27" s="10">
        <v>17</v>
      </c>
      <c r="J27" s="10">
        <v>2</v>
      </c>
      <c r="K27" s="10">
        <v>0</v>
      </c>
      <c r="L27" s="10">
        <v>13</v>
      </c>
      <c r="M27" s="10">
        <v>0</v>
      </c>
      <c r="N27" s="10">
        <v>0</v>
      </c>
      <c r="O27" s="10">
        <v>22</v>
      </c>
      <c r="P27" s="10">
        <v>0</v>
      </c>
      <c r="Q27" s="10">
        <v>0</v>
      </c>
      <c r="R27" s="10">
        <v>14</v>
      </c>
      <c r="S27" s="10">
        <v>0</v>
      </c>
      <c r="T27" s="119">
        <v>1</v>
      </c>
      <c r="U27" s="119">
        <v>13</v>
      </c>
      <c r="V27" s="111">
        <v>0</v>
      </c>
      <c r="W27" s="119">
        <v>0</v>
      </c>
      <c r="X27" s="119">
        <v>10</v>
      </c>
      <c r="Y27" s="119">
        <v>0</v>
      </c>
      <c r="Z27" s="111">
        <v>1</v>
      </c>
      <c r="AA27" s="111">
        <v>7</v>
      </c>
      <c r="AB27" s="111">
        <v>0</v>
      </c>
    </row>
    <row r="28" spans="1:28" ht="14.15" customHeight="1" x14ac:dyDescent="0.35">
      <c r="A28" s="3" t="s">
        <v>3</v>
      </c>
      <c r="B28" s="10">
        <v>1</v>
      </c>
      <c r="C28" s="10">
        <v>0</v>
      </c>
      <c r="D28" s="10">
        <v>3</v>
      </c>
      <c r="E28" s="10">
        <v>2</v>
      </c>
      <c r="F28" s="10">
        <v>6</v>
      </c>
      <c r="G28" s="10">
        <v>5</v>
      </c>
      <c r="H28" s="10">
        <v>0</v>
      </c>
      <c r="I28" s="10">
        <v>13</v>
      </c>
      <c r="J28" s="10">
        <v>4</v>
      </c>
      <c r="K28" s="10">
        <v>4</v>
      </c>
      <c r="L28" s="10">
        <v>3</v>
      </c>
      <c r="M28" s="10">
        <v>11</v>
      </c>
      <c r="N28" s="10">
        <v>3</v>
      </c>
      <c r="O28" s="10">
        <v>8</v>
      </c>
      <c r="P28" s="10">
        <v>14</v>
      </c>
      <c r="Q28" s="10">
        <v>6</v>
      </c>
      <c r="R28" s="10">
        <v>11</v>
      </c>
      <c r="S28" s="10">
        <v>17</v>
      </c>
      <c r="T28" s="119">
        <v>6</v>
      </c>
      <c r="U28" s="119">
        <v>20</v>
      </c>
      <c r="V28" s="119">
        <v>15</v>
      </c>
      <c r="W28" s="111">
        <v>7</v>
      </c>
      <c r="X28" s="119">
        <v>18</v>
      </c>
      <c r="Y28" s="111">
        <v>12</v>
      </c>
      <c r="Z28" s="111">
        <v>5</v>
      </c>
      <c r="AA28" s="111">
        <v>5</v>
      </c>
      <c r="AB28" s="111">
        <v>9</v>
      </c>
    </row>
    <row r="29" spans="1:28" ht="14.15" customHeight="1" x14ac:dyDescent="0.35">
      <c r="A29" s="7" t="s">
        <v>4</v>
      </c>
      <c r="B29" s="8">
        <f t="shared" ref="B29:L29" si="8">SUM(B25:B28)</f>
        <v>37</v>
      </c>
      <c r="C29" s="8">
        <f t="shared" si="8"/>
        <v>183</v>
      </c>
      <c r="D29" s="8">
        <f t="shared" si="8"/>
        <v>106</v>
      </c>
      <c r="E29" s="8">
        <f t="shared" si="8"/>
        <v>26</v>
      </c>
      <c r="F29" s="8">
        <f t="shared" si="8"/>
        <v>156</v>
      </c>
      <c r="G29" s="8">
        <f t="shared" si="8"/>
        <v>128</v>
      </c>
      <c r="H29" s="8">
        <f t="shared" si="8"/>
        <v>7</v>
      </c>
      <c r="I29" s="8">
        <f t="shared" si="8"/>
        <v>193</v>
      </c>
      <c r="J29" s="8">
        <f t="shared" si="8"/>
        <v>132</v>
      </c>
      <c r="K29" s="8">
        <f t="shared" si="8"/>
        <v>12</v>
      </c>
      <c r="L29" s="8">
        <f t="shared" si="8"/>
        <v>190</v>
      </c>
      <c r="M29" s="8">
        <f t="shared" ref="M29:O29" si="9">SUM(M25:M28)</f>
        <v>33</v>
      </c>
      <c r="N29" s="8">
        <f t="shared" si="9"/>
        <v>18</v>
      </c>
      <c r="O29" s="8">
        <f t="shared" si="9"/>
        <v>247</v>
      </c>
      <c r="P29" s="8">
        <f t="shared" ref="P29:AB29" si="10">SUM(P25:P28)</f>
        <v>93</v>
      </c>
      <c r="Q29" s="8">
        <f t="shared" si="10"/>
        <v>36</v>
      </c>
      <c r="R29" s="8">
        <f t="shared" si="10"/>
        <v>236</v>
      </c>
      <c r="S29" s="8">
        <f t="shared" si="10"/>
        <v>101</v>
      </c>
      <c r="T29" s="8">
        <f t="shared" si="10"/>
        <v>53</v>
      </c>
      <c r="U29" s="8">
        <f t="shared" si="10"/>
        <v>272</v>
      </c>
      <c r="V29" s="8">
        <f t="shared" si="10"/>
        <v>134</v>
      </c>
      <c r="W29" s="8">
        <f t="shared" si="10"/>
        <v>54</v>
      </c>
      <c r="X29" s="8">
        <f t="shared" si="10"/>
        <v>284</v>
      </c>
      <c r="Y29" s="8">
        <f t="shared" si="10"/>
        <v>101</v>
      </c>
      <c r="Z29" s="8">
        <f t="shared" si="10"/>
        <v>51</v>
      </c>
      <c r="AA29" s="8">
        <f t="shared" si="10"/>
        <v>226</v>
      </c>
      <c r="AB29" s="8">
        <f t="shared" si="10"/>
        <v>76</v>
      </c>
    </row>
    <row r="30" spans="1:28" ht="14.15" customHeight="1" x14ac:dyDescent="0.35">
      <c r="A30" s="7"/>
      <c r="B30" s="7"/>
      <c r="K30" s="20"/>
      <c r="L30" s="18"/>
      <c r="M30" s="18"/>
      <c r="N30" s="18"/>
      <c r="O30" s="18"/>
      <c r="P30" s="18"/>
      <c r="Q30" s="18"/>
    </row>
    <row r="31" spans="1:28" ht="14.15" customHeight="1" thickBot="1" x14ac:dyDescent="0.4">
      <c r="A31" s="3"/>
      <c r="B31" s="1" t="s">
        <v>22</v>
      </c>
      <c r="C31" s="1" t="s">
        <v>23</v>
      </c>
      <c r="D31" s="1" t="s">
        <v>153</v>
      </c>
      <c r="E31" s="1" t="s">
        <v>186</v>
      </c>
      <c r="F31" s="1" t="s">
        <v>217</v>
      </c>
      <c r="G31" s="1" t="s">
        <v>258</v>
      </c>
      <c r="H31" s="1" t="s">
        <v>312</v>
      </c>
      <c r="I31" s="1" t="s">
        <v>357</v>
      </c>
      <c r="J31" s="1" t="s">
        <v>399</v>
      </c>
      <c r="K31" s="1" t="s">
        <v>428</v>
      </c>
      <c r="L31" s="144"/>
      <c r="M31" s="1" t="s">
        <v>22</v>
      </c>
      <c r="N31" s="1" t="s">
        <v>23</v>
      </c>
      <c r="O31" s="1" t="s">
        <v>153</v>
      </c>
      <c r="P31" s="1" t="s">
        <v>186</v>
      </c>
      <c r="Q31" s="1" t="s">
        <v>217</v>
      </c>
      <c r="R31" s="1" t="s">
        <v>258</v>
      </c>
      <c r="S31" s="1" t="s">
        <v>312</v>
      </c>
      <c r="T31" s="1" t="s">
        <v>357</v>
      </c>
      <c r="U31" s="1" t="s">
        <v>399</v>
      </c>
      <c r="V31" s="1" t="s">
        <v>428</v>
      </c>
    </row>
    <row r="32" spans="1:28" ht="14.15" customHeight="1" thickTop="1" x14ac:dyDescent="0.35">
      <c r="A32" s="19" t="s">
        <v>21</v>
      </c>
      <c r="B32" s="3"/>
      <c r="C32" s="3"/>
      <c r="D32" s="3"/>
      <c r="E32" s="3"/>
      <c r="F32" s="3"/>
      <c r="G32" s="3"/>
      <c r="H32" s="3"/>
      <c r="L32" s="142" t="s">
        <v>122</v>
      </c>
      <c r="M32" s="3"/>
      <c r="N32" s="3"/>
      <c r="O32" s="3"/>
      <c r="P32" s="3"/>
      <c r="Q32" s="3"/>
      <c r="R32" s="3"/>
      <c r="S32" s="18"/>
      <c r="T32" s="18"/>
      <c r="U32" s="18"/>
    </row>
    <row r="33" spans="1:28" ht="14.15" customHeight="1" x14ac:dyDescent="0.25">
      <c r="A33" s="3" t="s">
        <v>1</v>
      </c>
      <c r="B33" s="4">
        <v>422.26666666666665</v>
      </c>
      <c r="C33" s="4">
        <v>425.93333333333334</v>
      </c>
      <c r="D33" s="4">
        <v>424</v>
      </c>
      <c r="E33" s="4">
        <v>424</v>
      </c>
      <c r="F33" s="4">
        <v>365</v>
      </c>
      <c r="G33" s="4">
        <v>445</v>
      </c>
      <c r="H33" s="4">
        <v>592</v>
      </c>
      <c r="I33" s="4">
        <v>502.07</v>
      </c>
      <c r="J33" s="4">
        <v>480.13</v>
      </c>
      <c r="K33" s="4">
        <v>377.07</v>
      </c>
      <c r="L33" s="89" t="s">
        <v>97</v>
      </c>
      <c r="M33" s="24" t="s">
        <v>144</v>
      </c>
      <c r="N33" s="24" t="s">
        <v>131</v>
      </c>
      <c r="O33" s="24" t="s">
        <v>169</v>
      </c>
      <c r="P33" s="24" t="s">
        <v>150</v>
      </c>
      <c r="Q33" s="24" t="s">
        <v>232</v>
      </c>
      <c r="R33" s="24" t="s">
        <v>264</v>
      </c>
      <c r="S33" s="105" t="s">
        <v>264</v>
      </c>
      <c r="T33" s="145" t="s">
        <v>393</v>
      </c>
      <c r="U33" s="145" t="s">
        <v>419</v>
      </c>
      <c r="V33" s="145" t="s">
        <v>433</v>
      </c>
    </row>
    <row r="34" spans="1:28" ht="14.15" customHeight="1" x14ac:dyDescent="0.25">
      <c r="A34" s="3" t="s">
        <v>2</v>
      </c>
      <c r="B34" s="4">
        <v>145.33333333333334</v>
      </c>
      <c r="C34" s="4">
        <v>156.25</v>
      </c>
      <c r="D34" s="4">
        <v>151</v>
      </c>
      <c r="E34" s="4">
        <v>179</v>
      </c>
      <c r="F34" s="4">
        <v>199</v>
      </c>
      <c r="G34" s="4">
        <v>217</v>
      </c>
      <c r="H34" s="4">
        <v>248</v>
      </c>
      <c r="I34" s="4">
        <v>225.5</v>
      </c>
      <c r="J34" s="4">
        <v>205.42</v>
      </c>
      <c r="K34" s="4">
        <v>167.33</v>
      </c>
      <c r="L34" s="89" t="s">
        <v>98</v>
      </c>
      <c r="M34" s="25" t="s">
        <v>145</v>
      </c>
      <c r="N34" s="25" t="s">
        <v>132</v>
      </c>
      <c r="O34" s="25" t="s">
        <v>170</v>
      </c>
      <c r="P34" s="25" t="s">
        <v>192</v>
      </c>
      <c r="Q34" s="25" t="s">
        <v>234</v>
      </c>
      <c r="R34" s="25" t="s">
        <v>273</v>
      </c>
      <c r="S34" s="106" t="s">
        <v>340</v>
      </c>
      <c r="T34" s="145" t="s">
        <v>377</v>
      </c>
      <c r="U34" s="145" t="s">
        <v>416</v>
      </c>
      <c r="V34" s="145" t="s">
        <v>449</v>
      </c>
    </row>
    <row r="35" spans="1:28" ht="14.15" customHeight="1" x14ac:dyDescent="0.25">
      <c r="A35" s="3" t="s">
        <v>3</v>
      </c>
      <c r="B35" s="4">
        <v>18.666666666666668</v>
      </c>
      <c r="C35" s="4">
        <v>26.111111111111111</v>
      </c>
      <c r="D35" s="4">
        <v>36</v>
      </c>
      <c r="E35" s="4">
        <v>49</v>
      </c>
      <c r="F35" s="4">
        <v>63</v>
      </c>
      <c r="G35" s="4">
        <v>87</v>
      </c>
      <c r="H35" s="4">
        <v>91</v>
      </c>
      <c r="I35" s="4">
        <v>87.78</v>
      </c>
      <c r="J35" s="4">
        <v>79.67</v>
      </c>
      <c r="K35" s="4">
        <v>71.33</v>
      </c>
      <c r="L35" s="89" t="s">
        <v>99</v>
      </c>
      <c r="M35" s="25" t="s">
        <v>146</v>
      </c>
      <c r="N35" s="25" t="s">
        <v>133</v>
      </c>
      <c r="O35" s="25" t="s">
        <v>171</v>
      </c>
      <c r="P35" s="25" t="s">
        <v>203</v>
      </c>
      <c r="Q35" s="25" t="s">
        <v>237</v>
      </c>
      <c r="R35" s="25" t="s">
        <v>280</v>
      </c>
      <c r="S35" s="106">
        <v>0</v>
      </c>
      <c r="T35" s="145" t="s">
        <v>378</v>
      </c>
      <c r="U35" s="145" t="s">
        <v>417</v>
      </c>
      <c r="V35" s="145" t="s">
        <v>457</v>
      </c>
    </row>
    <row r="36" spans="1:28" ht="14.15" customHeight="1" x14ac:dyDescent="0.25">
      <c r="A36" s="7" t="s">
        <v>4</v>
      </c>
      <c r="B36" s="8">
        <f t="shared" ref="B36:F36" si="11">SUM(B33:B35)</f>
        <v>586.26666666666665</v>
      </c>
      <c r="C36" s="8">
        <f t="shared" si="11"/>
        <v>608.29444444444448</v>
      </c>
      <c r="D36" s="8">
        <f t="shared" si="11"/>
        <v>611</v>
      </c>
      <c r="E36" s="8">
        <f t="shared" si="11"/>
        <v>652</v>
      </c>
      <c r="F36" s="8">
        <f t="shared" si="11"/>
        <v>627</v>
      </c>
      <c r="G36" s="8">
        <f t="shared" ref="G36:K36" si="12">SUM(G33:G35)</f>
        <v>749</v>
      </c>
      <c r="H36" s="8">
        <f t="shared" si="12"/>
        <v>931</v>
      </c>
      <c r="I36" s="8">
        <f t="shared" si="12"/>
        <v>815.34999999999991</v>
      </c>
      <c r="J36" s="8">
        <f t="shared" si="12"/>
        <v>765.21999999999991</v>
      </c>
      <c r="K36" s="8">
        <f t="shared" si="12"/>
        <v>615.73</v>
      </c>
      <c r="L36" s="90" t="s">
        <v>103</v>
      </c>
      <c r="M36" s="24" t="s">
        <v>111</v>
      </c>
      <c r="N36" s="26" t="s">
        <v>116</v>
      </c>
      <c r="O36" s="26" t="s">
        <v>172</v>
      </c>
      <c r="P36" s="26" t="s">
        <v>214</v>
      </c>
      <c r="Q36" s="26" t="s">
        <v>255</v>
      </c>
      <c r="R36" s="26" t="s">
        <v>297</v>
      </c>
      <c r="S36" s="107" t="s">
        <v>338</v>
      </c>
      <c r="T36" s="145" t="s">
        <v>379</v>
      </c>
      <c r="U36" s="145" t="s">
        <v>418</v>
      </c>
      <c r="V36" s="145" t="s">
        <v>450</v>
      </c>
    </row>
    <row r="37" spans="1:28" ht="14.25" customHeight="1" x14ac:dyDescent="0.25">
      <c r="A37" s="146" t="s">
        <v>355</v>
      </c>
      <c r="F37" s="15"/>
      <c r="G37" s="2"/>
      <c r="H37" s="2"/>
      <c r="I37" s="5"/>
      <c r="J37" s="5"/>
      <c r="K37" s="5"/>
      <c r="L37" s="90" t="s">
        <v>291</v>
      </c>
      <c r="M37" s="24" t="s">
        <v>109</v>
      </c>
      <c r="N37" s="26" t="s">
        <v>310</v>
      </c>
      <c r="O37" s="26" t="s">
        <v>308</v>
      </c>
      <c r="P37" s="26" t="s">
        <v>306</v>
      </c>
      <c r="Q37" s="26" t="s">
        <v>304</v>
      </c>
      <c r="R37" s="26" t="s">
        <v>302</v>
      </c>
      <c r="S37" s="107" t="s">
        <v>341</v>
      </c>
      <c r="T37" s="145" t="s">
        <v>380</v>
      </c>
      <c r="U37" s="145" t="s">
        <v>380</v>
      </c>
      <c r="V37" s="145" t="s">
        <v>283</v>
      </c>
    </row>
    <row r="38" spans="1:28" ht="14.25" customHeight="1" x14ac:dyDescent="0.25">
      <c r="F38" s="15"/>
      <c r="G38" s="2"/>
      <c r="H38" s="2"/>
      <c r="I38" s="5"/>
      <c r="J38" s="5"/>
      <c r="K38" s="5"/>
      <c r="L38" s="90" t="s">
        <v>292</v>
      </c>
      <c r="M38" s="24" t="s">
        <v>110</v>
      </c>
      <c r="N38" s="26" t="s">
        <v>311</v>
      </c>
      <c r="O38" s="26" t="s">
        <v>309</v>
      </c>
      <c r="P38" s="26" t="s">
        <v>307</v>
      </c>
      <c r="Q38" s="26" t="s">
        <v>305</v>
      </c>
      <c r="R38" s="26" t="s">
        <v>303</v>
      </c>
      <c r="S38" s="107" t="s">
        <v>342</v>
      </c>
      <c r="T38" s="145" t="s">
        <v>381</v>
      </c>
      <c r="U38" s="145" t="s">
        <v>381</v>
      </c>
      <c r="V38" s="145" t="s">
        <v>451</v>
      </c>
    </row>
    <row r="39" spans="1:28" ht="14.25" customHeight="1" x14ac:dyDescent="0.3">
      <c r="F39" s="15"/>
      <c r="G39" s="2"/>
      <c r="H39" s="5"/>
      <c r="I39" s="2"/>
      <c r="J39" s="2"/>
      <c r="K39" s="2"/>
      <c r="L39" s="103" t="s">
        <v>100</v>
      </c>
      <c r="M39" s="10"/>
      <c r="N39" s="95"/>
      <c r="O39" s="104"/>
      <c r="P39" s="188"/>
      <c r="Q39" s="110"/>
      <c r="R39" s="110"/>
      <c r="S39" s="189" t="s">
        <v>339</v>
      </c>
      <c r="T39" s="190" t="s">
        <v>354</v>
      </c>
      <c r="U39" s="145" t="s">
        <v>354</v>
      </c>
      <c r="V39" s="190" t="s">
        <v>354</v>
      </c>
    </row>
    <row r="40" spans="1:28" ht="14.15" customHeight="1" x14ac:dyDescent="0.35">
      <c r="F40" s="15"/>
      <c r="G40" s="2"/>
      <c r="H40" s="5"/>
      <c r="I40" s="2"/>
      <c r="J40" s="2"/>
      <c r="K40" s="2"/>
      <c r="L40" s="3"/>
      <c r="M40" s="147"/>
      <c r="N40" s="18"/>
      <c r="O40" s="18"/>
      <c r="P40" s="18"/>
      <c r="Q40" s="18"/>
    </row>
    <row r="41" spans="1:28" ht="14.15" customHeight="1" x14ac:dyDescent="0.35">
      <c r="A41" s="15"/>
      <c r="B41" s="15"/>
      <c r="C41" s="7"/>
      <c r="D41" s="2"/>
      <c r="E41" s="2"/>
      <c r="F41" s="2"/>
      <c r="G41" s="2"/>
      <c r="H41" s="2"/>
      <c r="I41" s="2"/>
      <c r="J41" s="2"/>
      <c r="K41" s="2"/>
      <c r="L41" s="3"/>
      <c r="M41" s="147"/>
      <c r="N41" s="18"/>
      <c r="O41" s="18"/>
      <c r="P41" s="18"/>
      <c r="Q41" s="18"/>
    </row>
    <row r="42" spans="1:28" ht="14.15" customHeight="1" x14ac:dyDescent="0.35">
      <c r="A42" s="3"/>
      <c r="B42" s="9" t="s">
        <v>17</v>
      </c>
      <c r="C42" s="9" t="s">
        <v>15</v>
      </c>
      <c r="D42" s="9" t="s">
        <v>16</v>
      </c>
      <c r="E42" s="9" t="s">
        <v>17</v>
      </c>
      <c r="F42" s="9" t="s">
        <v>15</v>
      </c>
      <c r="G42" s="9" t="s">
        <v>16</v>
      </c>
      <c r="H42" s="9" t="s">
        <v>17</v>
      </c>
      <c r="I42" s="9" t="s">
        <v>15</v>
      </c>
      <c r="J42" s="9" t="s">
        <v>16</v>
      </c>
      <c r="K42" s="9" t="s">
        <v>17</v>
      </c>
      <c r="L42" s="9" t="s">
        <v>15</v>
      </c>
      <c r="M42" s="9" t="s">
        <v>16</v>
      </c>
      <c r="N42" s="9" t="s">
        <v>17</v>
      </c>
      <c r="O42" s="9" t="s">
        <v>15</v>
      </c>
      <c r="P42" s="9" t="s">
        <v>16</v>
      </c>
      <c r="Q42" s="9" t="s">
        <v>17</v>
      </c>
      <c r="R42" s="9" t="s">
        <v>15</v>
      </c>
      <c r="S42" s="9" t="s">
        <v>16</v>
      </c>
      <c r="T42" s="9" t="s">
        <v>17</v>
      </c>
      <c r="U42" s="9" t="s">
        <v>15</v>
      </c>
      <c r="V42" s="9" t="s">
        <v>16</v>
      </c>
      <c r="W42" s="9" t="s">
        <v>17</v>
      </c>
      <c r="X42" s="9" t="s">
        <v>15</v>
      </c>
      <c r="Y42" s="9" t="s">
        <v>16</v>
      </c>
      <c r="Z42" s="9" t="s">
        <v>17</v>
      </c>
      <c r="AA42" s="9" t="s">
        <v>15</v>
      </c>
      <c r="AB42" s="9" t="s">
        <v>16</v>
      </c>
    </row>
    <row r="43" spans="1:28" ht="14.15" customHeight="1" thickBot="1" x14ac:dyDescent="0.4">
      <c r="A43" s="3"/>
      <c r="B43" s="1">
        <v>2013</v>
      </c>
      <c r="C43" s="1">
        <v>2013</v>
      </c>
      <c r="D43" s="1">
        <v>2014</v>
      </c>
      <c r="E43" s="1">
        <v>2014</v>
      </c>
      <c r="F43" s="1">
        <v>2014</v>
      </c>
      <c r="G43" s="1">
        <v>2015</v>
      </c>
      <c r="H43" s="1">
        <v>2015</v>
      </c>
      <c r="I43" s="1">
        <v>2015</v>
      </c>
      <c r="J43" s="1">
        <v>2016</v>
      </c>
      <c r="K43" s="1">
        <v>2016</v>
      </c>
      <c r="L43" s="1">
        <v>2016</v>
      </c>
      <c r="M43" s="1">
        <v>2017</v>
      </c>
      <c r="N43" s="1">
        <v>2017</v>
      </c>
      <c r="O43" s="1">
        <v>2017</v>
      </c>
      <c r="P43" s="1">
        <v>2018</v>
      </c>
      <c r="Q43" s="1">
        <v>2018</v>
      </c>
      <c r="R43" s="1">
        <v>2018</v>
      </c>
      <c r="S43" s="1">
        <v>2019</v>
      </c>
      <c r="T43" s="1">
        <v>2019</v>
      </c>
      <c r="U43" s="1">
        <v>2019</v>
      </c>
      <c r="V43" s="1">
        <v>2020</v>
      </c>
      <c r="W43" s="1">
        <v>2020</v>
      </c>
      <c r="X43" s="1">
        <v>2020</v>
      </c>
      <c r="Y43" s="1">
        <v>2021</v>
      </c>
      <c r="Z43" s="1">
        <v>2021</v>
      </c>
      <c r="AA43" s="1">
        <v>2021</v>
      </c>
      <c r="AB43" s="1">
        <v>2022</v>
      </c>
    </row>
    <row r="44" spans="1:28" ht="16.5" customHeight="1" thickTop="1" x14ac:dyDescent="0.35">
      <c r="A44" s="19" t="s">
        <v>88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28" ht="16.5" customHeight="1" x14ac:dyDescent="0.35">
      <c r="A45" s="3" t="s">
        <v>1</v>
      </c>
      <c r="B45" s="10">
        <v>2217</v>
      </c>
      <c r="C45" s="10">
        <v>6389</v>
      </c>
      <c r="D45" s="10">
        <v>7250</v>
      </c>
      <c r="E45" s="10">
        <v>2139</v>
      </c>
      <c r="F45" s="10">
        <v>6363</v>
      </c>
      <c r="G45" s="10">
        <v>7169</v>
      </c>
      <c r="H45" s="10">
        <v>1830</v>
      </c>
      <c r="I45" s="10">
        <v>6353</v>
      </c>
      <c r="J45" s="10">
        <v>6577</v>
      </c>
      <c r="K45" s="10">
        <v>841</v>
      </c>
      <c r="L45" s="10">
        <v>5475</v>
      </c>
      <c r="M45" s="10">
        <v>5550</v>
      </c>
      <c r="N45" s="10">
        <v>1292</v>
      </c>
      <c r="O45" s="10">
        <v>6678</v>
      </c>
      <c r="P45" s="10">
        <v>8440</v>
      </c>
      <c r="Q45" s="4">
        <v>2040</v>
      </c>
      <c r="R45" s="4">
        <v>8881</v>
      </c>
      <c r="S45" s="4">
        <v>8750</v>
      </c>
      <c r="T45" s="119">
        <v>2532</v>
      </c>
      <c r="U45" s="119">
        <v>7531</v>
      </c>
      <c r="V45" s="119">
        <v>7934</v>
      </c>
      <c r="W45" s="119">
        <v>1947</v>
      </c>
      <c r="X45" s="119">
        <v>7202</v>
      </c>
      <c r="Y45" s="119">
        <v>6390</v>
      </c>
      <c r="Z45" s="10">
        <v>1542</v>
      </c>
      <c r="AA45" s="10">
        <v>5656</v>
      </c>
      <c r="AB45" s="10">
        <v>5553</v>
      </c>
    </row>
    <row r="46" spans="1:28" x14ac:dyDescent="0.35">
      <c r="A46" s="3" t="s">
        <v>2</v>
      </c>
      <c r="B46" s="10">
        <v>1069</v>
      </c>
      <c r="C46" s="10">
        <v>1875</v>
      </c>
      <c r="D46" s="10">
        <v>1182</v>
      </c>
      <c r="E46" s="10">
        <v>1003</v>
      </c>
      <c r="F46" s="10">
        <v>1812</v>
      </c>
      <c r="G46" s="10">
        <v>1308</v>
      </c>
      <c r="H46" s="10">
        <v>1090</v>
      </c>
      <c r="I46" s="10">
        <v>2143</v>
      </c>
      <c r="J46" s="10">
        <v>1488</v>
      </c>
      <c r="K46" s="10">
        <v>1268</v>
      </c>
      <c r="L46" s="10">
        <v>2385</v>
      </c>
      <c r="M46" s="10">
        <v>1688</v>
      </c>
      <c r="N46" s="10">
        <v>1482</v>
      </c>
      <c r="O46" s="10">
        <v>2603</v>
      </c>
      <c r="P46" s="10">
        <v>1731</v>
      </c>
      <c r="Q46" s="4">
        <v>1824</v>
      </c>
      <c r="R46" s="4">
        <v>2970</v>
      </c>
      <c r="S46" s="4">
        <v>2352</v>
      </c>
      <c r="T46" s="119">
        <v>2194</v>
      </c>
      <c r="U46" s="119">
        <v>2706</v>
      </c>
      <c r="V46" s="119">
        <v>2055</v>
      </c>
      <c r="W46" s="119">
        <v>2038</v>
      </c>
      <c r="X46" s="119">
        <v>2465</v>
      </c>
      <c r="Y46" s="119">
        <v>1811</v>
      </c>
      <c r="Z46" s="10">
        <v>1548</v>
      </c>
      <c r="AA46" s="10">
        <v>2008</v>
      </c>
      <c r="AB46" s="10">
        <v>1572</v>
      </c>
    </row>
    <row r="47" spans="1:28" x14ac:dyDescent="0.35">
      <c r="A47" s="3" t="s">
        <v>3</v>
      </c>
      <c r="B47" s="10">
        <v>50</v>
      </c>
      <c r="C47" s="10">
        <v>235</v>
      </c>
      <c r="D47" s="10">
        <v>285</v>
      </c>
      <c r="E47" s="10">
        <v>143</v>
      </c>
      <c r="F47" s="10">
        <v>325</v>
      </c>
      <c r="G47" s="10">
        <v>323</v>
      </c>
      <c r="H47" s="10">
        <v>223</v>
      </c>
      <c r="I47" s="10">
        <v>440</v>
      </c>
      <c r="J47" s="10">
        <v>383</v>
      </c>
      <c r="K47" s="10">
        <v>279</v>
      </c>
      <c r="L47" s="10">
        <v>571</v>
      </c>
      <c r="M47" s="10">
        <v>575</v>
      </c>
      <c r="N47" s="10">
        <v>455</v>
      </c>
      <c r="O47" s="10">
        <v>784</v>
      </c>
      <c r="P47" s="10">
        <v>773</v>
      </c>
      <c r="Q47" s="4">
        <v>658</v>
      </c>
      <c r="R47" s="4">
        <v>816</v>
      </c>
      <c r="S47" s="4">
        <v>795</v>
      </c>
      <c r="T47" s="119">
        <v>664</v>
      </c>
      <c r="U47" s="119">
        <v>790</v>
      </c>
      <c r="V47" s="119">
        <v>713</v>
      </c>
      <c r="W47" s="119">
        <v>650</v>
      </c>
      <c r="X47" s="119">
        <v>717</v>
      </c>
      <c r="Y47" s="119">
        <v>696</v>
      </c>
      <c r="Z47" s="10">
        <v>573</v>
      </c>
      <c r="AA47" s="10">
        <v>642</v>
      </c>
      <c r="AB47" s="10">
        <v>560</v>
      </c>
    </row>
    <row r="48" spans="1:28" x14ac:dyDescent="0.35">
      <c r="A48" s="7" t="s">
        <v>4</v>
      </c>
      <c r="B48" s="22">
        <f t="shared" ref="B48:M48" si="13">SUM(B45:B47)</f>
        <v>3336</v>
      </c>
      <c r="C48" s="22">
        <f t="shared" si="13"/>
        <v>8499</v>
      </c>
      <c r="D48" s="22">
        <f t="shared" si="13"/>
        <v>8717</v>
      </c>
      <c r="E48" s="22">
        <f t="shared" si="13"/>
        <v>3285</v>
      </c>
      <c r="F48" s="22">
        <f t="shared" si="13"/>
        <v>8500</v>
      </c>
      <c r="G48" s="22">
        <f t="shared" si="13"/>
        <v>8800</v>
      </c>
      <c r="H48" s="22">
        <f t="shared" si="13"/>
        <v>3143</v>
      </c>
      <c r="I48" s="22">
        <f t="shared" si="13"/>
        <v>8936</v>
      </c>
      <c r="J48" s="22">
        <f t="shared" si="13"/>
        <v>8448</v>
      </c>
      <c r="K48" s="22">
        <f t="shared" si="13"/>
        <v>2388</v>
      </c>
      <c r="L48" s="22">
        <f t="shared" si="13"/>
        <v>8431</v>
      </c>
      <c r="M48" s="22">
        <f t="shared" si="13"/>
        <v>7813</v>
      </c>
      <c r="N48" s="22">
        <f t="shared" ref="N48:AB48" si="14">SUM(N45:N47)</f>
        <v>3229</v>
      </c>
      <c r="O48" s="22">
        <f t="shared" si="14"/>
        <v>10065</v>
      </c>
      <c r="P48" s="22">
        <f t="shared" si="14"/>
        <v>10944</v>
      </c>
      <c r="Q48" s="22">
        <f t="shared" si="14"/>
        <v>4522</v>
      </c>
      <c r="R48" s="22">
        <f t="shared" si="14"/>
        <v>12667</v>
      </c>
      <c r="S48" s="22">
        <f t="shared" si="14"/>
        <v>11897</v>
      </c>
      <c r="T48" s="22">
        <f t="shared" si="14"/>
        <v>5390</v>
      </c>
      <c r="U48" s="22">
        <f t="shared" si="14"/>
        <v>11027</v>
      </c>
      <c r="V48" s="22">
        <f t="shared" si="14"/>
        <v>10702</v>
      </c>
      <c r="W48" s="22">
        <f t="shared" si="14"/>
        <v>4635</v>
      </c>
      <c r="X48" s="22">
        <f t="shared" si="14"/>
        <v>10384</v>
      </c>
      <c r="Y48" s="22">
        <f t="shared" si="14"/>
        <v>8897</v>
      </c>
      <c r="Z48" s="22">
        <f t="shared" si="14"/>
        <v>3663</v>
      </c>
      <c r="AA48" s="22">
        <f t="shared" si="14"/>
        <v>8306</v>
      </c>
      <c r="AB48" s="22">
        <f t="shared" si="14"/>
        <v>7685</v>
      </c>
    </row>
    <row r="49" spans="1:20" x14ac:dyDescent="0.35">
      <c r="A49" s="3"/>
      <c r="B49" s="3"/>
      <c r="J49" s="3"/>
      <c r="K49" s="3"/>
      <c r="L49" s="3"/>
      <c r="M49" s="18"/>
      <c r="N49" s="18"/>
      <c r="O49" s="18"/>
      <c r="P49" s="18"/>
      <c r="Q49" s="18"/>
    </row>
    <row r="50" spans="1:20" x14ac:dyDescent="0.35">
      <c r="J50" s="21"/>
      <c r="K50" s="21"/>
      <c r="L50" s="21"/>
      <c r="M50" s="18"/>
      <c r="N50" s="18"/>
      <c r="O50" s="18"/>
      <c r="P50" s="18"/>
      <c r="Q50" s="18"/>
    </row>
    <row r="51" spans="1:20" ht="16" thickBot="1" x14ac:dyDescent="0.4">
      <c r="A51" s="78"/>
      <c r="B51" s="30" t="s">
        <v>23</v>
      </c>
      <c r="C51" s="30" t="s">
        <v>153</v>
      </c>
      <c r="D51" s="30" t="s">
        <v>186</v>
      </c>
      <c r="E51" s="30" t="s">
        <v>217</v>
      </c>
      <c r="F51" s="30" t="s">
        <v>258</v>
      </c>
      <c r="G51" s="1" t="s">
        <v>312</v>
      </c>
      <c r="H51" s="1" t="s">
        <v>357</v>
      </c>
      <c r="I51" s="1" t="s">
        <v>399</v>
      </c>
      <c r="J51" s="1" t="s">
        <v>428</v>
      </c>
      <c r="K51" s="75"/>
      <c r="L51" s="30" t="s">
        <v>23</v>
      </c>
      <c r="M51" s="30" t="s">
        <v>153</v>
      </c>
      <c r="N51" s="30" t="s">
        <v>186</v>
      </c>
      <c r="O51" s="30" t="s">
        <v>217</v>
      </c>
      <c r="P51" s="30" t="s">
        <v>258</v>
      </c>
      <c r="Q51" s="1" t="s">
        <v>312</v>
      </c>
      <c r="R51" s="1" t="s">
        <v>357</v>
      </c>
      <c r="S51" s="1" t="s">
        <v>399</v>
      </c>
      <c r="T51" s="1" t="s">
        <v>428</v>
      </c>
    </row>
    <row r="52" spans="1:20" ht="16" thickTop="1" x14ac:dyDescent="0.35">
      <c r="A52" s="80" t="s">
        <v>26</v>
      </c>
      <c r="B52" s="74"/>
      <c r="C52" s="74"/>
      <c r="D52" s="74"/>
      <c r="E52" s="74"/>
      <c r="F52" s="74"/>
      <c r="Q52" s="18"/>
      <c r="R52" s="18"/>
      <c r="S52" s="18"/>
      <c r="T52" s="18"/>
    </row>
    <row r="53" spans="1:20" x14ac:dyDescent="0.35">
      <c r="A53" s="76" t="s">
        <v>7</v>
      </c>
      <c r="B53" s="77">
        <v>1</v>
      </c>
      <c r="C53" s="77">
        <v>1</v>
      </c>
      <c r="D53" s="77">
        <v>0</v>
      </c>
      <c r="E53" s="77">
        <v>0</v>
      </c>
      <c r="F53" s="77">
        <v>0</v>
      </c>
      <c r="G53" s="77">
        <v>0</v>
      </c>
      <c r="H53" s="111">
        <v>3</v>
      </c>
      <c r="I53" s="119">
        <v>3</v>
      </c>
      <c r="J53" s="119">
        <v>3</v>
      </c>
      <c r="K53" s="81" t="s">
        <v>13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110">
        <v>1</v>
      </c>
      <c r="S53" s="110">
        <v>1</v>
      </c>
      <c r="T53" s="110">
        <v>0</v>
      </c>
    </row>
    <row r="54" spans="1:20" x14ac:dyDescent="0.35">
      <c r="A54" s="76" t="s">
        <v>8</v>
      </c>
      <c r="B54" s="77">
        <v>5</v>
      </c>
      <c r="C54" s="77">
        <v>5</v>
      </c>
      <c r="D54" s="77">
        <v>4</v>
      </c>
      <c r="E54" s="77">
        <v>4</v>
      </c>
      <c r="F54" s="77">
        <v>3</v>
      </c>
      <c r="G54" s="77">
        <v>5</v>
      </c>
      <c r="H54" s="111">
        <v>4</v>
      </c>
      <c r="I54" s="119">
        <v>5</v>
      </c>
      <c r="J54" s="119">
        <v>4</v>
      </c>
      <c r="K54" s="76"/>
      <c r="L54" s="75"/>
      <c r="M54" s="75"/>
      <c r="N54" s="75"/>
      <c r="O54" s="75"/>
      <c r="P54" s="75"/>
      <c r="Q54" s="75"/>
      <c r="R54" s="18"/>
      <c r="S54" s="18"/>
      <c r="T54" s="18"/>
    </row>
    <row r="55" spans="1:20" x14ac:dyDescent="0.35">
      <c r="A55" s="76" t="s">
        <v>11</v>
      </c>
      <c r="B55" s="77">
        <v>2</v>
      </c>
      <c r="C55" s="77">
        <v>3</v>
      </c>
      <c r="D55" s="77">
        <v>4</v>
      </c>
      <c r="E55" s="77">
        <v>4</v>
      </c>
      <c r="F55" s="77">
        <v>5</v>
      </c>
      <c r="G55" s="77">
        <v>5</v>
      </c>
      <c r="H55" s="111">
        <v>3</v>
      </c>
      <c r="I55" s="119">
        <v>3</v>
      </c>
      <c r="J55" s="119">
        <v>3</v>
      </c>
      <c r="K55" s="81" t="s">
        <v>14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110">
        <v>0</v>
      </c>
      <c r="S55" s="110">
        <v>0</v>
      </c>
      <c r="T55" s="110"/>
    </row>
    <row r="56" spans="1:20" x14ac:dyDescent="0.35">
      <c r="A56" s="78"/>
      <c r="B56" s="74"/>
      <c r="C56" s="74"/>
      <c r="D56" s="74"/>
      <c r="E56" s="74"/>
      <c r="F56" s="74"/>
      <c r="G56" s="74"/>
      <c r="R56" s="18"/>
      <c r="S56" s="18"/>
      <c r="T56" s="18"/>
    </row>
    <row r="57" spans="1:20" x14ac:dyDescent="0.35">
      <c r="A57" s="87" t="s">
        <v>27</v>
      </c>
      <c r="B57" s="165"/>
      <c r="C57" s="165"/>
      <c r="D57" s="165"/>
      <c r="E57" s="165"/>
      <c r="F57" s="165"/>
      <c r="G57" s="165"/>
      <c r="K57" s="81" t="s">
        <v>9</v>
      </c>
      <c r="L57" s="75"/>
      <c r="M57" s="75"/>
      <c r="N57" s="75"/>
      <c r="O57" s="75"/>
      <c r="P57" s="75"/>
      <c r="Q57" s="75"/>
      <c r="R57" s="18"/>
      <c r="S57" s="18"/>
      <c r="T57" s="18"/>
    </row>
    <row r="58" spans="1:20" x14ac:dyDescent="0.35">
      <c r="A58" s="76" t="s">
        <v>7</v>
      </c>
      <c r="B58" s="128">
        <v>1</v>
      </c>
      <c r="C58" s="128">
        <v>1</v>
      </c>
      <c r="D58" s="128">
        <v>2</v>
      </c>
      <c r="E58" s="128">
        <v>2</v>
      </c>
      <c r="F58" s="128">
        <v>2</v>
      </c>
      <c r="G58" s="128">
        <v>2</v>
      </c>
      <c r="H58" s="111">
        <v>2</v>
      </c>
      <c r="I58" s="111">
        <v>2</v>
      </c>
      <c r="J58" s="111">
        <v>1</v>
      </c>
      <c r="K58" s="76" t="s">
        <v>7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110">
        <v>0</v>
      </c>
      <c r="T58" s="110">
        <v>0</v>
      </c>
    </row>
    <row r="59" spans="1:20" x14ac:dyDescent="0.35">
      <c r="A59" s="76" t="s">
        <v>8</v>
      </c>
      <c r="B59" s="128">
        <v>0</v>
      </c>
      <c r="C59" s="128">
        <v>1</v>
      </c>
      <c r="D59" s="128">
        <v>1</v>
      </c>
      <c r="E59" s="128">
        <v>1</v>
      </c>
      <c r="F59" s="128">
        <v>1</v>
      </c>
      <c r="G59" s="128">
        <v>0</v>
      </c>
      <c r="H59" s="111">
        <v>0</v>
      </c>
      <c r="I59" s="111">
        <v>0</v>
      </c>
      <c r="J59" s="111">
        <v>1</v>
      </c>
      <c r="K59" s="76" t="s">
        <v>8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110">
        <v>0</v>
      </c>
      <c r="T59" s="110">
        <v>0</v>
      </c>
    </row>
    <row r="60" spans="1:20" x14ac:dyDescent="0.35">
      <c r="A60" s="76" t="s">
        <v>73</v>
      </c>
      <c r="B60" s="128">
        <v>1</v>
      </c>
      <c r="C60" s="128">
        <v>1</v>
      </c>
      <c r="D60" s="128">
        <v>0</v>
      </c>
      <c r="E60" s="128">
        <v>0</v>
      </c>
      <c r="F60" s="128">
        <v>0</v>
      </c>
      <c r="G60" s="128">
        <v>0</v>
      </c>
      <c r="H60" s="111">
        <v>0</v>
      </c>
      <c r="I60" s="111">
        <v>0</v>
      </c>
      <c r="J60" s="111">
        <v>0</v>
      </c>
      <c r="K60" s="76" t="s">
        <v>11</v>
      </c>
      <c r="L60" s="77">
        <v>0</v>
      </c>
      <c r="M60" s="77">
        <v>0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110">
        <v>0</v>
      </c>
      <c r="T60" s="110">
        <v>0</v>
      </c>
    </row>
    <row r="61" spans="1:20" x14ac:dyDescent="0.35">
      <c r="A61" s="85" t="s">
        <v>11</v>
      </c>
      <c r="B61" s="128">
        <v>1</v>
      </c>
      <c r="C61" s="128">
        <v>0</v>
      </c>
      <c r="D61" s="128">
        <v>0</v>
      </c>
      <c r="E61" s="128">
        <v>0</v>
      </c>
      <c r="F61" s="128">
        <v>0</v>
      </c>
      <c r="G61" s="128">
        <v>0</v>
      </c>
      <c r="H61" s="111">
        <v>0</v>
      </c>
      <c r="I61" s="111">
        <v>0</v>
      </c>
      <c r="J61" s="111">
        <v>0</v>
      </c>
      <c r="K61" s="76"/>
      <c r="L61" s="74"/>
      <c r="M61" s="74"/>
      <c r="N61" s="74"/>
      <c r="O61" s="74"/>
      <c r="P61" s="74"/>
      <c r="Q61" s="74"/>
      <c r="R61" s="18"/>
      <c r="S61" s="18"/>
      <c r="T61" s="18"/>
    </row>
    <row r="62" spans="1:20" x14ac:dyDescent="0.35">
      <c r="A62" s="85" t="s">
        <v>74</v>
      </c>
      <c r="B62" s="128">
        <v>1</v>
      </c>
      <c r="C62" s="128">
        <v>1</v>
      </c>
      <c r="D62" s="128">
        <v>0</v>
      </c>
      <c r="E62" s="128">
        <v>0</v>
      </c>
      <c r="F62" s="128">
        <v>0</v>
      </c>
      <c r="G62" s="128">
        <v>1</v>
      </c>
      <c r="H62" s="111">
        <v>1</v>
      </c>
      <c r="I62" s="111">
        <v>1</v>
      </c>
      <c r="J62" s="111">
        <v>1</v>
      </c>
      <c r="K62" s="81" t="s">
        <v>10</v>
      </c>
      <c r="L62" s="74"/>
      <c r="M62" s="74"/>
      <c r="N62" s="74"/>
      <c r="O62" s="74"/>
      <c r="P62" s="74"/>
      <c r="Q62" s="74"/>
      <c r="R62" s="18"/>
      <c r="S62" s="18"/>
      <c r="T62" s="18"/>
    </row>
    <row r="63" spans="1:20" x14ac:dyDescent="0.35">
      <c r="K63" s="76" t="s">
        <v>7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110">
        <v>1</v>
      </c>
      <c r="S63" s="119">
        <v>1</v>
      </c>
      <c r="T63" s="110">
        <v>1</v>
      </c>
    </row>
    <row r="64" spans="1:20" x14ac:dyDescent="0.35">
      <c r="A64" s="80" t="s">
        <v>6</v>
      </c>
      <c r="B64" s="74"/>
      <c r="C64" s="74"/>
      <c r="D64" s="74"/>
      <c r="E64" s="74"/>
      <c r="F64" s="74"/>
      <c r="G64" s="74"/>
      <c r="K64" s="76" t="s">
        <v>8</v>
      </c>
      <c r="L64" s="77">
        <v>3</v>
      </c>
      <c r="M64" s="77">
        <v>4</v>
      </c>
      <c r="N64" s="77">
        <v>4</v>
      </c>
      <c r="O64" s="77">
        <v>4</v>
      </c>
      <c r="P64" s="77">
        <v>6</v>
      </c>
      <c r="Q64" s="77">
        <v>6</v>
      </c>
      <c r="R64" s="111">
        <v>3</v>
      </c>
      <c r="S64" s="119">
        <v>4</v>
      </c>
      <c r="T64" s="111">
        <v>3</v>
      </c>
    </row>
    <row r="65" spans="1:20" x14ac:dyDescent="0.35">
      <c r="A65" s="76" t="s">
        <v>7</v>
      </c>
      <c r="B65" s="77">
        <v>0</v>
      </c>
      <c r="C65" s="77">
        <v>0</v>
      </c>
      <c r="D65" s="77">
        <v>0</v>
      </c>
      <c r="E65" s="77">
        <v>0</v>
      </c>
      <c r="F65" s="77">
        <v>0</v>
      </c>
      <c r="G65" s="77">
        <v>0</v>
      </c>
      <c r="H65" s="77">
        <v>0</v>
      </c>
      <c r="I65" s="77">
        <v>0</v>
      </c>
      <c r="J65" s="77">
        <v>0</v>
      </c>
      <c r="K65" s="76" t="s">
        <v>11</v>
      </c>
      <c r="L65" s="77">
        <v>19</v>
      </c>
      <c r="M65" s="77">
        <v>23</v>
      </c>
      <c r="N65" s="77">
        <v>20</v>
      </c>
      <c r="O65" s="77">
        <v>20</v>
      </c>
      <c r="P65" s="77">
        <v>20</v>
      </c>
      <c r="Q65" s="77">
        <v>20</v>
      </c>
      <c r="R65" s="111">
        <v>20</v>
      </c>
      <c r="S65" s="119">
        <v>21</v>
      </c>
      <c r="T65" s="111">
        <v>21</v>
      </c>
    </row>
    <row r="66" spans="1:20" x14ac:dyDescent="0.35">
      <c r="A66" s="76" t="s">
        <v>8</v>
      </c>
      <c r="B66" s="77">
        <v>0</v>
      </c>
      <c r="C66" s="77">
        <v>0</v>
      </c>
      <c r="D66" s="77">
        <v>0</v>
      </c>
      <c r="E66" s="77">
        <v>0</v>
      </c>
      <c r="F66" s="77">
        <v>0</v>
      </c>
      <c r="G66" s="77">
        <v>0</v>
      </c>
      <c r="H66" s="77">
        <v>0</v>
      </c>
      <c r="I66" s="77">
        <v>0</v>
      </c>
      <c r="J66" s="77">
        <v>0</v>
      </c>
      <c r="K66" s="76" t="s">
        <v>20</v>
      </c>
      <c r="L66" s="77">
        <v>12</v>
      </c>
      <c r="M66" s="77">
        <v>9</v>
      </c>
      <c r="N66" s="77">
        <v>11</v>
      </c>
      <c r="O66" s="77">
        <v>11</v>
      </c>
      <c r="P66" s="77">
        <v>12</v>
      </c>
      <c r="Q66" s="77">
        <v>13</v>
      </c>
      <c r="R66" s="111">
        <v>13</v>
      </c>
      <c r="S66" s="111">
        <v>12</v>
      </c>
      <c r="T66" s="111">
        <v>13</v>
      </c>
    </row>
    <row r="67" spans="1:20" x14ac:dyDescent="0.35">
      <c r="A67" s="76" t="s">
        <v>11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v>0</v>
      </c>
      <c r="H67" s="77">
        <v>0</v>
      </c>
      <c r="I67" s="77">
        <v>0</v>
      </c>
      <c r="J67" s="77">
        <v>0</v>
      </c>
      <c r="K67" s="166"/>
      <c r="L67" s="165"/>
      <c r="M67" s="165"/>
      <c r="N67" s="165"/>
      <c r="O67" s="165"/>
      <c r="P67" s="165"/>
      <c r="Q67" s="165"/>
    </row>
    <row r="68" spans="1:20" x14ac:dyDescent="0.35">
      <c r="A68" s="78"/>
      <c r="B68" s="74"/>
      <c r="C68" s="74"/>
      <c r="D68" s="74"/>
      <c r="E68" s="75"/>
      <c r="F68" s="75"/>
      <c r="K68" s="81" t="s">
        <v>29</v>
      </c>
      <c r="L68" s="77">
        <v>18</v>
      </c>
      <c r="M68" s="77">
        <v>17</v>
      </c>
      <c r="N68" s="77">
        <v>13</v>
      </c>
      <c r="O68" s="77">
        <v>19</v>
      </c>
      <c r="P68" s="77">
        <v>21</v>
      </c>
      <c r="Q68" s="77">
        <v>24</v>
      </c>
      <c r="R68" s="111">
        <v>33</v>
      </c>
      <c r="S68" s="111">
        <v>22</v>
      </c>
      <c r="T68" s="111">
        <v>11</v>
      </c>
    </row>
    <row r="69" spans="1:20" x14ac:dyDescent="0.35">
      <c r="A69" s="167" t="s">
        <v>76</v>
      </c>
      <c r="B69" s="168"/>
      <c r="C69" s="168"/>
      <c r="D69" s="168"/>
      <c r="E69" s="168"/>
      <c r="F69" s="168"/>
      <c r="G69" s="3"/>
      <c r="H69" s="171"/>
      <c r="I69" s="165"/>
      <c r="J69" s="165"/>
      <c r="K69" s="165"/>
      <c r="M69" s="21"/>
    </row>
    <row r="70" spans="1:20" x14ac:dyDescent="0.35">
      <c r="A70" s="169"/>
      <c r="B70" s="113" t="s">
        <v>217</v>
      </c>
      <c r="C70" s="113" t="s">
        <v>258</v>
      </c>
      <c r="D70" s="170" t="s">
        <v>30</v>
      </c>
      <c r="E70" s="112">
        <v>2017</v>
      </c>
      <c r="F70" s="112">
        <v>2018</v>
      </c>
      <c r="G70" s="151" t="s">
        <v>30</v>
      </c>
      <c r="H70" s="152">
        <v>2018</v>
      </c>
      <c r="I70" s="152">
        <v>2019</v>
      </c>
      <c r="J70" s="151" t="s">
        <v>30</v>
      </c>
      <c r="K70" s="152">
        <v>2020</v>
      </c>
      <c r="L70" s="151" t="s">
        <v>30</v>
      </c>
      <c r="M70" s="152">
        <v>2021</v>
      </c>
      <c r="N70" s="151" t="s">
        <v>30</v>
      </c>
    </row>
    <row r="71" spans="1:20" x14ac:dyDescent="0.35">
      <c r="A71" s="171" t="s">
        <v>31</v>
      </c>
      <c r="B71" s="128">
        <v>0</v>
      </c>
      <c r="C71" s="128">
        <v>0</v>
      </c>
      <c r="D71" s="153">
        <v>0</v>
      </c>
      <c r="E71" s="128">
        <v>0</v>
      </c>
      <c r="F71" s="95">
        <v>0</v>
      </c>
      <c r="G71" s="153" t="s">
        <v>354</v>
      </c>
      <c r="H71" s="95">
        <v>0</v>
      </c>
      <c r="I71" s="95">
        <v>0</v>
      </c>
      <c r="J71" s="153" t="s">
        <v>354</v>
      </c>
      <c r="K71" s="95">
        <v>0</v>
      </c>
      <c r="L71" s="153" t="s">
        <v>354</v>
      </c>
      <c r="M71" s="95">
        <v>0</v>
      </c>
      <c r="N71" s="153" t="s">
        <v>354</v>
      </c>
    </row>
    <row r="72" spans="1:20" x14ac:dyDescent="0.35">
      <c r="A72" s="171" t="s">
        <v>32</v>
      </c>
      <c r="B72" s="128">
        <v>10</v>
      </c>
      <c r="C72" s="128">
        <v>10</v>
      </c>
      <c r="D72" s="153">
        <f>(C72-B72)/B72</f>
        <v>0</v>
      </c>
      <c r="E72" s="128">
        <v>10</v>
      </c>
      <c r="F72" s="95">
        <v>11</v>
      </c>
      <c r="G72" s="153">
        <f>(F72-E72)/E72</f>
        <v>0.1</v>
      </c>
      <c r="H72" s="95">
        <v>11</v>
      </c>
      <c r="I72" s="95">
        <v>11</v>
      </c>
      <c r="J72" s="153">
        <f>(I72-H72)/H72</f>
        <v>0</v>
      </c>
      <c r="K72" s="95">
        <v>12</v>
      </c>
      <c r="L72" s="153">
        <f>(K72-I72)/I72</f>
        <v>9.0909090909090912E-2</v>
      </c>
      <c r="M72" s="95">
        <v>11</v>
      </c>
      <c r="N72" s="153">
        <f>(M72-K72)/K72</f>
        <v>-8.3333333333333329E-2</v>
      </c>
    </row>
    <row r="73" spans="1:20" x14ac:dyDescent="0.35">
      <c r="A73" s="171" t="s">
        <v>75</v>
      </c>
      <c r="B73" s="128">
        <v>1</v>
      </c>
      <c r="C73" s="128">
        <v>1</v>
      </c>
      <c r="D73" s="153">
        <f>(C73-B73)/B73</f>
        <v>0</v>
      </c>
      <c r="E73" s="128">
        <v>1</v>
      </c>
      <c r="F73" s="128">
        <v>1</v>
      </c>
      <c r="G73" s="153">
        <f>(F73-E73)/E73</f>
        <v>0</v>
      </c>
      <c r="H73" s="128">
        <v>1</v>
      </c>
      <c r="I73" s="191">
        <v>1</v>
      </c>
      <c r="J73" s="153">
        <f>(I73-H73)/H73</f>
        <v>0</v>
      </c>
      <c r="K73" s="191">
        <v>1</v>
      </c>
      <c r="L73" s="153">
        <f>(K73-I73)/I73</f>
        <v>0</v>
      </c>
      <c r="M73" s="191">
        <v>1</v>
      </c>
      <c r="N73" s="153">
        <f>(M73-K73)/K73</f>
        <v>0</v>
      </c>
    </row>
    <row r="74" spans="1:20" x14ac:dyDescent="0.35">
      <c r="A74" s="155" t="s">
        <v>151</v>
      </c>
      <c r="B74" s="3"/>
      <c r="C74" s="3"/>
      <c r="D74" s="3"/>
      <c r="E74" s="3"/>
      <c r="F74" s="3"/>
      <c r="G74" s="3"/>
      <c r="H74" s="3"/>
    </row>
    <row r="76" spans="1:20" ht="15.65" customHeight="1" x14ac:dyDescent="0.35">
      <c r="A76" s="198" t="s">
        <v>429</v>
      </c>
      <c r="B76" s="198"/>
      <c r="C76" s="198"/>
      <c r="D76" s="198"/>
      <c r="E76" s="198"/>
      <c r="F76" s="198"/>
    </row>
    <row r="77" spans="1:20" x14ac:dyDescent="0.35">
      <c r="A77" s="198"/>
      <c r="B77" s="198"/>
      <c r="C77" s="198"/>
      <c r="D77" s="198"/>
      <c r="E77" s="198"/>
      <c r="F77" s="198"/>
    </row>
    <row r="78" spans="1:20" ht="15.65" customHeight="1" x14ac:dyDescent="0.35">
      <c r="A78" s="192"/>
      <c r="B78" s="192"/>
      <c r="C78" s="192"/>
      <c r="D78" s="192"/>
      <c r="E78" s="192"/>
      <c r="F78" s="192"/>
    </row>
    <row r="79" spans="1:20" ht="25.15" customHeight="1" x14ac:dyDescent="0.35">
      <c r="A79" s="83" t="s">
        <v>93</v>
      </c>
      <c r="B79" s="200" t="s">
        <v>95</v>
      </c>
      <c r="C79" s="201"/>
      <c r="D79" s="200" t="s">
        <v>38</v>
      </c>
      <c r="E79" s="201"/>
      <c r="F79" s="42"/>
    </row>
    <row r="80" spans="1:20" x14ac:dyDescent="0.35">
      <c r="A80" s="43"/>
      <c r="B80" s="44"/>
      <c r="C80" s="45"/>
      <c r="D80" s="44"/>
      <c r="E80" s="45"/>
      <c r="F80" s="45" t="s">
        <v>4</v>
      </c>
    </row>
    <row r="81" spans="1:6" ht="31.5" customHeight="1" x14ac:dyDescent="0.35">
      <c r="A81" s="46"/>
      <c r="B81" s="115" t="s">
        <v>39</v>
      </c>
      <c r="C81" s="115" t="s">
        <v>40</v>
      </c>
      <c r="D81" s="115" t="s">
        <v>39</v>
      </c>
      <c r="E81" s="115" t="s">
        <v>41</v>
      </c>
      <c r="F81" s="115" t="s">
        <v>39</v>
      </c>
    </row>
    <row r="82" spans="1:6" x14ac:dyDescent="0.3">
      <c r="A82" s="59" t="s">
        <v>49</v>
      </c>
      <c r="B82" s="193">
        <v>5455</v>
      </c>
      <c r="C82" s="109">
        <f>B82/F82</f>
        <v>0.96446251768033942</v>
      </c>
      <c r="D82" s="193">
        <v>201</v>
      </c>
      <c r="E82" s="109">
        <f>D82/F82</f>
        <v>3.5537482319660536E-2</v>
      </c>
      <c r="F82" s="62">
        <f>SUM(B82,D82)</f>
        <v>5656</v>
      </c>
    </row>
    <row r="83" spans="1:6" x14ac:dyDescent="0.3">
      <c r="A83" s="59" t="s">
        <v>62</v>
      </c>
      <c r="B83" s="193">
        <v>2262</v>
      </c>
      <c r="C83" s="109">
        <f>B83/F83</f>
        <v>0.85358490566037737</v>
      </c>
      <c r="D83" s="193">
        <v>388</v>
      </c>
      <c r="E83" s="109">
        <f>D83/F83</f>
        <v>0.14641509433962263</v>
      </c>
      <c r="F83" s="62">
        <f>SUM(B83,D83)</f>
        <v>2650</v>
      </c>
    </row>
    <row r="84" spans="1:6" x14ac:dyDescent="0.35">
      <c r="A84" s="67"/>
      <c r="B84" s="69"/>
      <c r="C84" s="70"/>
      <c r="D84" s="69"/>
      <c r="E84" s="70"/>
      <c r="F84" s="114"/>
    </row>
    <row r="85" spans="1:6" x14ac:dyDescent="0.35">
      <c r="A85" s="59" t="s">
        <v>51</v>
      </c>
      <c r="B85" s="60">
        <f>SUM(B82:B83)</f>
        <v>7717</v>
      </c>
      <c r="C85" s="61">
        <f>B85/F85</f>
        <v>0.92908740669395617</v>
      </c>
      <c r="D85" s="60">
        <f>SUM(F85-B85)</f>
        <v>589</v>
      </c>
      <c r="E85" s="61">
        <f>D85/F85</f>
        <v>7.0912593306043825E-2</v>
      </c>
      <c r="F85" s="62">
        <f>SUM(F82:F83)</f>
        <v>8306</v>
      </c>
    </row>
    <row r="86" spans="1:6" x14ac:dyDescent="0.35">
      <c r="A86" s="194"/>
      <c r="B86" s="194"/>
      <c r="C86" s="194"/>
      <c r="D86" s="194"/>
      <c r="E86" s="194"/>
      <c r="F86" s="194"/>
    </row>
    <row r="87" spans="1:6" x14ac:dyDescent="0.35">
      <c r="A87" s="86" t="s">
        <v>94</v>
      </c>
    </row>
    <row r="88" spans="1:6" x14ac:dyDescent="0.35">
      <c r="A88" s="86" t="s">
        <v>96</v>
      </c>
      <c r="B88" s="194"/>
      <c r="C88" s="194"/>
      <c r="D88" s="194"/>
      <c r="E88" s="194"/>
      <c r="F88" s="194"/>
    </row>
    <row r="89" spans="1:6" x14ac:dyDescent="0.35">
      <c r="A89" s="86"/>
    </row>
    <row r="90" spans="1:6" x14ac:dyDescent="0.35">
      <c r="A90" s="86"/>
      <c r="B90" s="194"/>
      <c r="C90" s="194"/>
      <c r="D90" s="194"/>
      <c r="E90" s="194"/>
      <c r="F90" s="194"/>
    </row>
    <row r="92" spans="1:6" x14ac:dyDescent="0.35">
      <c r="B92" s="194"/>
      <c r="C92" s="194"/>
      <c r="D92" s="194"/>
      <c r="E92" s="194"/>
      <c r="F92" s="194"/>
    </row>
  </sheetData>
  <mergeCells count="5">
    <mergeCell ref="A1:L1"/>
    <mergeCell ref="A2:L2"/>
    <mergeCell ref="A76:F77"/>
    <mergeCell ref="B79:C79"/>
    <mergeCell ref="D79:E79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117"/>
  <sheetViews>
    <sheetView zoomScale="60" zoomScaleNormal="60" zoomScaleSheetLayoutView="100" workbookViewId="0">
      <selection activeCell="A2" sqref="A2:L2"/>
    </sheetView>
  </sheetViews>
  <sheetFormatPr defaultColWidth="8.75" defaultRowHeight="15.5" x14ac:dyDescent="0.35"/>
  <cols>
    <col min="1" max="1" width="26.5" style="14" customWidth="1"/>
    <col min="2" max="2" width="11.58203125" style="14" customWidth="1"/>
    <col min="3" max="16" width="10.75" style="14" customWidth="1"/>
    <col min="17" max="16384" width="8.75" style="14"/>
  </cols>
  <sheetData>
    <row r="1" spans="1:23" ht="24.75" customHeight="1" x14ac:dyDescent="0.35">
      <c r="A1" s="202" t="s">
        <v>24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23" ht="23" x14ac:dyDescent="0.35">
      <c r="A2" s="202" t="s">
        <v>19</v>
      </c>
      <c r="B2" s="202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23" ht="17.5" x14ac:dyDescent="0.35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23" ht="17.5" x14ac:dyDescent="0.35">
      <c r="A4" s="16" t="s">
        <v>0</v>
      </c>
      <c r="B4" s="13" t="s">
        <v>35</v>
      </c>
      <c r="E4" s="13"/>
      <c r="F4" s="13"/>
      <c r="G4" s="13"/>
      <c r="H4" s="15"/>
      <c r="I4" s="15"/>
      <c r="J4" s="15"/>
      <c r="K4" s="15"/>
      <c r="L4" s="15"/>
    </row>
    <row r="5" spans="1:23" ht="17.5" x14ac:dyDescent="0.35">
      <c r="A5" s="16"/>
      <c r="B5" s="16"/>
      <c r="C5" s="13"/>
      <c r="D5" s="13"/>
      <c r="E5" s="13"/>
      <c r="F5" s="13"/>
      <c r="G5" s="13"/>
      <c r="H5" s="15"/>
      <c r="I5" s="15"/>
      <c r="J5" s="15"/>
      <c r="K5" s="15"/>
      <c r="L5" s="15"/>
    </row>
    <row r="6" spans="1:23" ht="16" thickBot="1" x14ac:dyDescent="0.4">
      <c r="A6" s="3"/>
      <c r="B6" s="1" t="s">
        <v>22</v>
      </c>
      <c r="C6" s="1" t="s">
        <v>23</v>
      </c>
      <c r="D6" s="1" t="s">
        <v>153</v>
      </c>
      <c r="E6" s="1" t="s">
        <v>186</v>
      </c>
      <c r="F6" s="1" t="s">
        <v>217</v>
      </c>
      <c r="G6" s="1" t="s">
        <v>258</v>
      </c>
      <c r="H6" s="1" t="s">
        <v>312</v>
      </c>
      <c r="I6" s="1" t="s">
        <v>357</v>
      </c>
      <c r="J6" s="1" t="s">
        <v>399</v>
      </c>
      <c r="K6" s="1" t="s">
        <v>428</v>
      </c>
      <c r="L6" s="3"/>
      <c r="M6" s="1" t="s">
        <v>22</v>
      </c>
      <c r="N6" s="1" t="s">
        <v>23</v>
      </c>
      <c r="O6" s="1" t="s">
        <v>153</v>
      </c>
      <c r="P6" s="1" t="s">
        <v>186</v>
      </c>
      <c r="Q6" s="1" t="s">
        <v>217</v>
      </c>
      <c r="R6" s="1" t="s">
        <v>258</v>
      </c>
      <c r="S6" s="1" t="s">
        <v>312</v>
      </c>
      <c r="T6" s="1" t="s">
        <v>357</v>
      </c>
      <c r="U6" s="1" t="s">
        <v>399</v>
      </c>
      <c r="V6" s="1" t="s">
        <v>428</v>
      </c>
    </row>
    <row r="7" spans="1:23" ht="16" thickTop="1" x14ac:dyDescent="0.35">
      <c r="A7" s="19" t="s">
        <v>89</v>
      </c>
      <c r="B7" s="3"/>
      <c r="C7" s="3"/>
      <c r="D7" s="3"/>
      <c r="E7" s="3"/>
      <c r="F7" s="3"/>
      <c r="G7" s="3"/>
      <c r="H7" s="3"/>
      <c r="I7" s="18"/>
      <c r="J7" s="18"/>
      <c r="K7" s="18"/>
      <c r="L7" s="137" t="s">
        <v>90</v>
      </c>
      <c r="M7" s="3"/>
      <c r="N7" s="3"/>
      <c r="O7" s="3"/>
      <c r="P7" s="3"/>
      <c r="Q7" s="3"/>
      <c r="R7" s="3"/>
      <c r="S7" s="18"/>
      <c r="T7" s="18"/>
      <c r="U7" s="18"/>
    </row>
    <row r="8" spans="1:23" x14ac:dyDescent="0.35">
      <c r="A8" s="3" t="s">
        <v>1</v>
      </c>
      <c r="B8" s="10">
        <v>730</v>
      </c>
      <c r="C8" s="10">
        <v>777</v>
      </c>
      <c r="D8" s="10">
        <v>750</v>
      </c>
      <c r="E8" s="10">
        <v>1129</v>
      </c>
      <c r="F8" s="10">
        <v>1354</v>
      </c>
      <c r="G8" s="10">
        <v>1241</v>
      </c>
      <c r="H8" s="10">
        <v>1299</v>
      </c>
      <c r="I8" s="110">
        <v>1468</v>
      </c>
      <c r="J8" s="110">
        <v>1474</v>
      </c>
      <c r="K8" s="110">
        <v>1375</v>
      </c>
      <c r="L8" s="88" t="s">
        <v>1</v>
      </c>
      <c r="M8" s="10">
        <v>569</v>
      </c>
      <c r="N8" s="10">
        <v>613</v>
      </c>
      <c r="O8" s="10">
        <v>622</v>
      </c>
      <c r="P8" s="10">
        <v>918</v>
      </c>
      <c r="Q8" s="10">
        <v>1073</v>
      </c>
      <c r="R8" s="10">
        <v>1030</v>
      </c>
      <c r="S8" s="10">
        <v>1050</v>
      </c>
      <c r="T8" s="110">
        <v>1206</v>
      </c>
      <c r="U8" s="110">
        <v>1180</v>
      </c>
      <c r="V8" s="110">
        <v>1079</v>
      </c>
      <c r="W8" s="138"/>
    </row>
    <row r="9" spans="1:23" x14ac:dyDescent="0.35">
      <c r="A9" s="3" t="s">
        <v>2</v>
      </c>
      <c r="B9" s="10">
        <v>240</v>
      </c>
      <c r="C9" s="10">
        <v>315</v>
      </c>
      <c r="D9" s="10">
        <v>292</v>
      </c>
      <c r="E9" s="10">
        <v>284</v>
      </c>
      <c r="F9" s="10">
        <v>311</v>
      </c>
      <c r="G9" s="10">
        <v>295</v>
      </c>
      <c r="H9" s="10">
        <v>251</v>
      </c>
      <c r="I9" s="110">
        <v>208</v>
      </c>
      <c r="J9" s="110">
        <v>196</v>
      </c>
      <c r="K9" s="110">
        <v>194</v>
      </c>
      <c r="L9" s="88" t="s">
        <v>2</v>
      </c>
      <c r="M9" s="10">
        <v>172</v>
      </c>
      <c r="N9" s="10">
        <v>212</v>
      </c>
      <c r="O9" s="10">
        <v>219</v>
      </c>
      <c r="P9" s="10">
        <v>218</v>
      </c>
      <c r="Q9" s="10">
        <v>243</v>
      </c>
      <c r="R9" s="10">
        <v>212</v>
      </c>
      <c r="S9" s="10">
        <v>190</v>
      </c>
      <c r="T9" s="110">
        <v>133</v>
      </c>
      <c r="U9" s="110">
        <v>115</v>
      </c>
      <c r="V9" s="110">
        <v>153</v>
      </c>
      <c r="W9" s="138"/>
    </row>
    <row r="10" spans="1:23" x14ac:dyDescent="0.35">
      <c r="A10" s="3" t="s">
        <v>5</v>
      </c>
      <c r="B10" s="10">
        <v>0</v>
      </c>
      <c r="C10" s="10">
        <v>0</v>
      </c>
      <c r="D10" s="10">
        <v>0</v>
      </c>
      <c r="E10" s="10">
        <v>1</v>
      </c>
      <c r="F10" s="10">
        <v>0</v>
      </c>
      <c r="G10" s="10">
        <v>0</v>
      </c>
      <c r="H10" s="10">
        <v>0</v>
      </c>
      <c r="I10" s="110">
        <v>2</v>
      </c>
      <c r="J10" s="110">
        <v>1</v>
      </c>
      <c r="K10" s="110">
        <v>1</v>
      </c>
      <c r="L10" s="88" t="s">
        <v>5</v>
      </c>
      <c r="M10" s="10">
        <v>0</v>
      </c>
      <c r="N10" s="10">
        <v>0</v>
      </c>
      <c r="O10" s="10">
        <v>0</v>
      </c>
      <c r="P10" s="10">
        <v>1</v>
      </c>
      <c r="Q10" s="10">
        <v>0</v>
      </c>
      <c r="R10" s="10">
        <v>0</v>
      </c>
      <c r="S10" s="10">
        <v>0</v>
      </c>
      <c r="T10" s="110">
        <v>0</v>
      </c>
      <c r="U10" s="110">
        <v>0</v>
      </c>
      <c r="V10" s="110">
        <v>0</v>
      </c>
      <c r="W10" s="138"/>
    </row>
    <row r="11" spans="1:23" x14ac:dyDescent="0.35">
      <c r="A11" s="3" t="s">
        <v>3</v>
      </c>
      <c r="B11" s="10">
        <v>107</v>
      </c>
      <c r="C11" s="10">
        <v>109</v>
      </c>
      <c r="D11" s="10">
        <v>96</v>
      </c>
      <c r="E11" s="10">
        <v>92</v>
      </c>
      <c r="F11" s="10">
        <v>96</v>
      </c>
      <c r="G11" s="10">
        <v>88</v>
      </c>
      <c r="H11" s="10">
        <v>116</v>
      </c>
      <c r="I11" s="110">
        <v>93</v>
      </c>
      <c r="J11" s="110">
        <v>57</v>
      </c>
      <c r="K11" s="110">
        <v>93</v>
      </c>
      <c r="L11" s="88" t="s">
        <v>3</v>
      </c>
      <c r="M11" s="10">
        <v>70</v>
      </c>
      <c r="N11" s="10">
        <v>79</v>
      </c>
      <c r="O11" s="10">
        <v>65</v>
      </c>
      <c r="P11" s="10">
        <v>62</v>
      </c>
      <c r="Q11" s="10">
        <v>72</v>
      </c>
      <c r="R11" s="10">
        <v>64</v>
      </c>
      <c r="S11" s="10">
        <v>75</v>
      </c>
      <c r="T11" s="110">
        <v>54</v>
      </c>
      <c r="U11" s="110">
        <v>34</v>
      </c>
      <c r="V11" s="110">
        <v>65</v>
      </c>
      <c r="W11" s="138"/>
    </row>
    <row r="12" spans="1:23" x14ac:dyDescent="0.35">
      <c r="A12" s="7" t="s">
        <v>4</v>
      </c>
      <c r="B12" s="8">
        <f t="shared" ref="B12:F12" si="0">SUM(B8:B11)</f>
        <v>1077</v>
      </c>
      <c r="C12" s="8">
        <f t="shared" si="0"/>
        <v>1201</v>
      </c>
      <c r="D12" s="8">
        <f t="shared" si="0"/>
        <v>1138</v>
      </c>
      <c r="E12" s="8">
        <f t="shared" si="0"/>
        <v>1506</v>
      </c>
      <c r="F12" s="8">
        <f t="shared" si="0"/>
        <v>1761</v>
      </c>
      <c r="G12" s="8">
        <f t="shared" ref="G12:K12" si="1">SUM(G8:G11)</f>
        <v>1624</v>
      </c>
      <c r="H12" s="8">
        <f t="shared" si="1"/>
        <v>1666</v>
      </c>
      <c r="I12" s="8">
        <f t="shared" si="1"/>
        <v>1771</v>
      </c>
      <c r="J12" s="8">
        <f t="shared" si="1"/>
        <v>1728</v>
      </c>
      <c r="K12" s="8">
        <f t="shared" si="1"/>
        <v>1663</v>
      </c>
      <c r="L12" s="91" t="s">
        <v>4</v>
      </c>
      <c r="M12" s="8">
        <f t="shared" ref="M12:Q12" si="2">SUM(M8:M11)</f>
        <v>811</v>
      </c>
      <c r="N12" s="8">
        <f t="shared" si="2"/>
        <v>904</v>
      </c>
      <c r="O12" s="8">
        <f t="shared" si="2"/>
        <v>906</v>
      </c>
      <c r="P12" s="8">
        <f t="shared" si="2"/>
        <v>1199</v>
      </c>
      <c r="Q12" s="8">
        <f t="shared" si="2"/>
        <v>1388</v>
      </c>
      <c r="R12" s="8">
        <f t="shared" ref="R12:V12" si="3">SUM(R8:R11)</f>
        <v>1306</v>
      </c>
      <c r="S12" s="8">
        <f t="shared" si="3"/>
        <v>1315</v>
      </c>
      <c r="T12" s="8">
        <f t="shared" si="3"/>
        <v>1393</v>
      </c>
      <c r="U12" s="8">
        <f t="shared" si="3"/>
        <v>1329</v>
      </c>
      <c r="V12" s="8">
        <f t="shared" si="3"/>
        <v>1297</v>
      </c>
      <c r="W12" s="138"/>
    </row>
    <row r="13" spans="1:23" x14ac:dyDescent="0.35">
      <c r="A13" s="3"/>
      <c r="B13" s="3"/>
      <c r="C13" s="7"/>
      <c r="D13" s="17"/>
      <c r="E13" s="3"/>
      <c r="F13" s="3"/>
      <c r="G13" s="3"/>
      <c r="H13" s="3"/>
      <c r="I13" s="3"/>
      <c r="J13" s="3"/>
      <c r="K13" s="3"/>
      <c r="L13" s="139"/>
      <c r="M13" s="17"/>
      <c r="N13" s="140"/>
      <c r="O13" s="17"/>
      <c r="P13" s="3"/>
      <c r="Q13" s="3"/>
      <c r="R13" s="3"/>
      <c r="S13" s="18"/>
      <c r="T13" s="18"/>
      <c r="U13" s="18"/>
    </row>
    <row r="14" spans="1:23" ht="18" customHeight="1" thickBot="1" x14ac:dyDescent="0.4">
      <c r="A14" s="7"/>
      <c r="B14" s="1" t="s">
        <v>22</v>
      </c>
      <c r="C14" s="1" t="s">
        <v>23</v>
      </c>
      <c r="D14" s="1" t="s">
        <v>153</v>
      </c>
      <c r="E14" s="1" t="s">
        <v>186</v>
      </c>
      <c r="F14" s="1" t="s">
        <v>217</v>
      </c>
      <c r="G14" s="1" t="s">
        <v>258</v>
      </c>
      <c r="H14" s="1" t="s">
        <v>312</v>
      </c>
      <c r="I14" s="1" t="s">
        <v>357</v>
      </c>
      <c r="J14" s="1" t="s">
        <v>399</v>
      </c>
      <c r="K14" s="1" t="s">
        <v>428</v>
      </c>
      <c r="L14" s="141"/>
      <c r="M14" s="1" t="s">
        <v>22</v>
      </c>
      <c r="N14" s="1" t="s">
        <v>23</v>
      </c>
      <c r="O14" s="1" t="s">
        <v>153</v>
      </c>
      <c r="P14" s="1" t="s">
        <v>186</v>
      </c>
      <c r="Q14" s="1" t="s">
        <v>217</v>
      </c>
      <c r="R14" s="1" t="s">
        <v>258</v>
      </c>
      <c r="S14" s="1" t="s">
        <v>312</v>
      </c>
      <c r="T14" s="1" t="s">
        <v>357</v>
      </c>
      <c r="U14" s="1" t="s">
        <v>399</v>
      </c>
      <c r="V14" s="1" t="s">
        <v>428</v>
      </c>
    </row>
    <row r="15" spans="1:23" ht="16.5" customHeight="1" thickTop="1" x14ac:dyDescent="0.35">
      <c r="A15" s="19" t="s">
        <v>12</v>
      </c>
      <c r="B15" s="3"/>
      <c r="C15" s="3"/>
      <c r="D15" s="3"/>
      <c r="E15" s="3"/>
      <c r="F15" s="3"/>
      <c r="G15" s="3"/>
      <c r="H15" s="3"/>
      <c r="I15" s="18"/>
      <c r="J15" s="18"/>
      <c r="K15" s="18"/>
      <c r="L15" s="142" t="s">
        <v>152</v>
      </c>
      <c r="M15" s="18"/>
      <c r="N15" s="3"/>
      <c r="O15" s="3"/>
      <c r="P15" s="3"/>
      <c r="Q15" s="3"/>
      <c r="R15" s="3"/>
      <c r="S15" s="18"/>
      <c r="T15" s="18"/>
      <c r="U15" s="18"/>
    </row>
    <row r="16" spans="1:23" ht="15" customHeight="1" x14ac:dyDescent="0.35">
      <c r="A16" s="3" t="s">
        <v>1</v>
      </c>
      <c r="B16" s="10">
        <v>1016</v>
      </c>
      <c r="C16" s="10">
        <v>1021</v>
      </c>
      <c r="D16" s="10">
        <v>1052</v>
      </c>
      <c r="E16" s="10">
        <v>1153</v>
      </c>
      <c r="F16" s="10">
        <v>1286</v>
      </c>
      <c r="G16" s="10">
        <v>1321</v>
      </c>
      <c r="H16" s="10">
        <v>1496</v>
      </c>
      <c r="I16" s="10">
        <v>1537</v>
      </c>
      <c r="J16" s="10">
        <v>1589</v>
      </c>
      <c r="K16" s="10">
        <v>1540</v>
      </c>
      <c r="L16" s="88" t="s">
        <v>1</v>
      </c>
      <c r="M16" s="10">
        <v>7</v>
      </c>
      <c r="N16" s="10">
        <v>7</v>
      </c>
      <c r="O16" s="10">
        <v>7</v>
      </c>
      <c r="P16" s="10">
        <v>7</v>
      </c>
      <c r="Q16" s="10">
        <v>6</v>
      </c>
      <c r="R16" s="10">
        <v>8</v>
      </c>
      <c r="S16" s="10">
        <v>6</v>
      </c>
      <c r="T16" s="10">
        <v>7</v>
      </c>
      <c r="U16" s="10">
        <v>7</v>
      </c>
      <c r="V16" s="10">
        <v>7</v>
      </c>
    </row>
    <row r="17" spans="1:28" ht="15" customHeight="1" x14ac:dyDescent="0.35">
      <c r="A17" s="3" t="s">
        <v>2</v>
      </c>
      <c r="B17" s="10">
        <v>231</v>
      </c>
      <c r="C17" s="10">
        <v>224</v>
      </c>
      <c r="D17" s="10">
        <v>252</v>
      </c>
      <c r="E17" s="10">
        <v>257</v>
      </c>
      <c r="F17" s="10">
        <v>268</v>
      </c>
      <c r="G17" s="10">
        <v>230</v>
      </c>
      <c r="H17" s="10">
        <v>209</v>
      </c>
      <c r="I17" s="10">
        <v>184</v>
      </c>
      <c r="J17" s="10">
        <v>190</v>
      </c>
      <c r="K17" s="10">
        <v>207</v>
      </c>
      <c r="L17" s="88" t="s">
        <v>2</v>
      </c>
      <c r="M17" s="10">
        <v>8</v>
      </c>
      <c r="N17" s="10">
        <v>10</v>
      </c>
      <c r="O17" s="10">
        <v>11</v>
      </c>
      <c r="P17" s="10">
        <v>10</v>
      </c>
      <c r="Q17" s="10">
        <v>10</v>
      </c>
      <c r="R17" s="10">
        <v>10</v>
      </c>
      <c r="S17" s="10">
        <v>11</v>
      </c>
      <c r="T17" s="10">
        <v>10</v>
      </c>
      <c r="U17" s="10">
        <v>10</v>
      </c>
      <c r="V17" s="10">
        <v>10</v>
      </c>
    </row>
    <row r="18" spans="1:28" ht="14.15" customHeight="1" x14ac:dyDescent="0.35">
      <c r="A18" s="3" t="s">
        <v>5</v>
      </c>
      <c r="B18" s="10">
        <v>0</v>
      </c>
      <c r="C18" s="10">
        <v>0</v>
      </c>
      <c r="D18" s="10">
        <v>0</v>
      </c>
      <c r="E18" s="10">
        <v>1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88" t="s">
        <v>5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</row>
    <row r="19" spans="1:28" ht="14.15" customHeight="1" x14ac:dyDescent="0.35">
      <c r="A19" s="3" t="s">
        <v>3</v>
      </c>
      <c r="B19" s="10">
        <v>134</v>
      </c>
      <c r="C19" s="10">
        <v>142</v>
      </c>
      <c r="D19" s="10">
        <v>121</v>
      </c>
      <c r="E19" s="10">
        <v>122</v>
      </c>
      <c r="F19" s="10">
        <v>117</v>
      </c>
      <c r="G19" s="10">
        <v>129</v>
      </c>
      <c r="H19" s="10">
        <v>145</v>
      </c>
      <c r="I19" s="10">
        <v>138</v>
      </c>
      <c r="J19" s="10">
        <v>130</v>
      </c>
      <c r="K19" s="10">
        <v>123</v>
      </c>
      <c r="L19" s="88" t="s">
        <v>3</v>
      </c>
      <c r="M19" s="10">
        <v>7</v>
      </c>
      <c r="N19" s="10">
        <v>7</v>
      </c>
      <c r="O19" s="10">
        <v>7</v>
      </c>
      <c r="P19" s="10">
        <v>7</v>
      </c>
      <c r="Q19" s="10">
        <v>7</v>
      </c>
      <c r="R19" s="10">
        <v>8</v>
      </c>
      <c r="S19" s="10">
        <v>8</v>
      </c>
      <c r="T19" s="10">
        <v>8</v>
      </c>
      <c r="U19" s="10">
        <v>8</v>
      </c>
      <c r="V19" s="10">
        <v>7</v>
      </c>
    </row>
    <row r="20" spans="1:28" ht="14.15" customHeight="1" x14ac:dyDescent="0.35">
      <c r="A20" s="7" t="s">
        <v>4</v>
      </c>
      <c r="B20" s="8">
        <f t="shared" ref="B20:F20" si="4">SUM(B16:B19)</f>
        <v>1381</v>
      </c>
      <c r="C20" s="8">
        <f t="shared" si="4"/>
        <v>1387</v>
      </c>
      <c r="D20" s="8">
        <f t="shared" si="4"/>
        <v>1425</v>
      </c>
      <c r="E20" s="8">
        <f t="shared" si="4"/>
        <v>1533</v>
      </c>
      <c r="F20" s="8">
        <f t="shared" si="4"/>
        <v>1671</v>
      </c>
      <c r="G20" s="8">
        <f t="shared" ref="G20" si="5">SUM(G16:G19)</f>
        <v>1680</v>
      </c>
      <c r="H20" s="8">
        <f>SUM(H16:H19)</f>
        <v>1850</v>
      </c>
      <c r="I20" s="8">
        <f>SUM(I16:I19)</f>
        <v>1859</v>
      </c>
      <c r="J20" s="8">
        <f>SUM(J16:J19)</f>
        <v>1909</v>
      </c>
      <c r="K20" s="8">
        <f>SUM(K16:K19)</f>
        <v>1870</v>
      </c>
      <c r="L20" s="91" t="s">
        <v>4</v>
      </c>
      <c r="M20" s="8">
        <f t="shared" ref="M20:Q20" si="6">SUM(M16:M19)</f>
        <v>22</v>
      </c>
      <c r="N20" s="8">
        <f t="shared" si="6"/>
        <v>24</v>
      </c>
      <c r="O20" s="8">
        <f t="shared" si="6"/>
        <v>25</v>
      </c>
      <c r="P20" s="8">
        <f t="shared" si="6"/>
        <v>24</v>
      </c>
      <c r="Q20" s="8">
        <f t="shared" si="6"/>
        <v>23</v>
      </c>
      <c r="R20" s="8">
        <f t="shared" ref="R20" si="7">SUM(R16:R19)</f>
        <v>26</v>
      </c>
      <c r="S20" s="8">
        <f>SUM(S16:S19)</f>
        <v>25</v>
      </c>
      <c r="T20" s="8">
        <f>SUM(T16:T19)</f>
        <v>25</v>
      </c>
      <c r="U20" s="8">
        <f>SUM(U16:U19)</f>
        <v>25</v>
      </c>
      <c r="V20" s="8">
        <f>SUM(V16:V19)</f>
        <v>24</v>
      </c>
    </row>
    <row r="21" spans="1:28" ht="15" customHeight="1" x14ac:dyDescent="0.35">
      <c r="A21" s="3" t="s">
        <v>356</v>
      </c>
      <c r="B21" s="3"/>
      <c r="C21" s="7"/>
      <c r="D21" s="2"/>
      <c r="E21" s="20"/>
      <c r="F21" s="20"/>
      <c r="G21" s="20"/>
      <c r="H21" s="3"/>
      <c r="I21" s="3"/>
      <c r="J21" s="18"/>
      <c r="K21" s="18"/>
      <c r="L21" s="3"/>
      <c r="M21" s="18"/>
      <c r="N21" s="18"/>
      <c r="O21" s="18"/>
      <c r="P21" s="18"/>
      <c r="Q21" s="18"/>
    </row>
    <row r="22" spans="1:28" ht="16.5" customHeight="1" x14ac:dyDescent="0.35">
      <c r="A22" s="3"/>
      <c r="B22" s="9" t="s">
        <v>17</v>
      </c>
      <c r="C22" s="9" t="s">
        <v>15</v>
      </c>
      <c r="D22" s="9" t="s">
        <v>16</v>
      </c>
      <c r="E22" s="9" t="s">
        <v>17</v>
      </c>
      <c r="F22" s="9" t="s">
        <v>15</v>
      </c>
      <c r="G22" s="9" t="s">
        <v>16</v>
      </c>
      <c r="H22" s="9" t="s">
        <v>17</v>
      </c>
      <c r="I22" s="9" t="s">
        <v>15</v>
      </c>
      <c r="J22" s="9" t="s">
        <v>16</v>
      </c>
      <c r="K22" s="9" t="s">
        <v>17</v>
      </c>
      <c r="L22" s="9" t="s">
        <v>15</v>
      </c>
      <c r="M22" s="9" t="s">
        <v>16</v>
      </c>
      <c r="N22" s="9" t="s">
        <v>17</v>
      </c>
      <c r="O22" s="9" t="s">
        <v>15</v>
      </c>
      <c r="P22" s="9" t="s">
        <v>16</v>
      </c>
      <c r="Q22" s="9" t="s">
        <v>17</v>
      </c>
      <c r="R22" s="9" t="s">
        <v>15</v>
      </c>
      <c r="S22" s="9" t="s">
        <v>16</v>
      </c>
      <c r="T22" s="9" t="s">
        <v>17</v>
      </c>
      <c r="U22" s="9" t="s">
        <v>15</v>
      </c>
      <c r="V22" s="9" t="s">
        <v>16</v>
      </c>
      <c r="W22" s="9" t="s">
        <v>17</v>
      </c>
      <c r="X22" s="9" t="s">
        <v>15</v>
      </c>
      <c r="Y22" s="9" t="s">
        <v>16</v>
      </c>
      <c r="Z22" s="9" t="s">
        <v>17</v>
      </c>
      <c r="AA22" s="9" t="s">
        <v>15</v>
      </c>
      <c r="AB22" s="9" t="s">
        <v>16</v>
      </c>
    </row>
    <row r="23" spans="1:28" ht="16.5" customHeight="1" thickBot="1" x14ac:dyDescent="0.4">
      <c r="A23" s="3"/>
      <c r="B23" s="1">
        <v>2013</v>
      </c>
      <c r="C23" s="1">
        <v>2013</v>
      </c>
      <c r="D23" s="1">
        <v>2014</v>
      </c>
      <c r="E23" s="1">
        <v>2014</v>
      </c>
      <c r="F23" s="1">
        <v>2014</v>
      </c>
      <c r="G23" s="1">
        <v>2015</v>
      </c>
      <c r="H23" s="1">
        <v>2015</v>
      </c>
      <c r="I23" s="1">
        <v>2015</v>
      </c>
      <c r="J23" s="1">
        <v>2016</v>
      </c>
      <c r="K23" s="1">
        <v>2016</v>
      </c>
      <c r="L23" s="1">
        <v>2016</v>
      </c>
      <c r="M23" s="1">
        <v>2017</v>
      </c>
      <c r="N23" s="1">
        <v>2017</v>
      </c>
      <c r="O23" s="1">
        <v>2017</v>
      </c>
      <c r="P23" s="1">
        <v>2018</v>
      </c>
      <c r="Q23" s="1">
        <v>2018</v>
      </c>
      <c r="R23" s="1">
        <v>2018</v>
      </c>
      <c r="S23" s="1">
        <v>2019</v>
      </c>
      <c r="T23" s="1">
        <v>2019</v>
      </c>
      <c r="U23" s="1">
        <v>2019</v>
      </c>
      <c r="V23" s="1">
        <v>2020</v>
      </c>
      <c r="W23" s="1">
        <v>2020</v>
      </c>
      <c r="X23" s="1">
        <v>2020</v>
      </c>
      <c r="Y23" s="1">
        <v>2021</v>
      </c>
      <c r="Z23" s="1">
        <v>2021</v>
      </c>
      <c r="AA23" s="1">
        <v>2021</v>
      </c>
      <c r="AB23" s="1">
        <v>2022</v>
      </c>
    </row>
    <row r="24" spans="1:28" ht="15" customHeight="1" thickTop="1" x14ac:dyDescent="0.35">
      <c r="A24" s="19" t="s">
        <v>18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28" ht="14.15" customHeight="1" x14ac:dyDescent="0.35">
      <c r="A25" s="3" t="s">
        <v>1</v>
      </c>
      <c r="B25" s="10">
        <v>28</v>
      </c>
      <c r="C25" s="10">
        <v>60</v>
      </c>
      <c r="D25" s="10">
        <v>87</v>
      </c>
      <c r="E25" s="10">
        <v>23</v>
      </c>
      <c r="F25" s="10">
        <v>46</v>
      </c>
      <c r="G25" s="10">
        <v>105</v>
      </c>
      <c r="H25" s="10">
        <v>12</v>
      </c>
      <c r="I25" s="10">
        <v>59</v>
      </c>
      <c r="J25" s="10">
        <v>91</v>
      </c>
      <c r="K25" s="10">
        <v>16</v>
      </c>
      <c r="L25" s="10">
        <v>63</v>
      </c>
      <c r="M25" s="10">
        <v>122</v>
      </c>
      <c r="N25" s="10">
        <v>23</v>
      </c>
      <c r="O25" s="10">
        <v>54</v>
      </c>
      <c r="P25" s="10">
        <v>122</v>
      </c>
      <c r="Q25" s="10">
        <v>20</v>
      </c>
      <c r="R25" s="10">
        <v>62</v>
      </c>
      <c r="S25" s="10">
        <v>180</v>
      </c>
      <c r="T25" s="119">
        <v>22</v>
      </c>
      <c r="U25" s="119">
        <v>88</v>
      </c>
      <c r="V25" s="119">
        <v>193</v>
      </c>
      <c r="W25" s="119">
        <v>15</v>
      </c>
      <c r="X25" s="119">
        <v>76</v>
      </c>
      <c r="Y25" s="119">
        <v>201</v>
      </c>
      <c r="Z25" s="111">
        <v>25</v>
      </c>
      <c r="AA25" s="111">
        <v>82</v>
      </c>
      <c r="AB25" s="111">
        <v>260</v>
      </c>
    </row>
    <row r="26" spans="1:28" ht="14.15" customHeight="1" x14ac:dyDescent="0.35">
      <c r="A26" s="3" t="s">
        <v>2</v>
      </c>
      <c r="B26" s="10">
        <v>8</v>
      </c>
      <c r="C26" s="10">
        <v>36</v>
      </c>
      <c r="D26" s="10">
        <v>29</v>
      </c>
      <c r="E26" s="10">
        <v>13</v>
      </c>
      <c r="F26" s="10">
        <v>26</v>
      </c>
      <c r="G26" s="10">
        <v>57</v>
      </c>
      <c r="H26" s="10">
        <v>14</v>
      </c>
      <c r="I26" s="10">
        <v>30</v>
      </c>
      <c r="J26" s="10">
        <v>37</v>
      </c>
      <c r="K26" s="10">
        <v>7</v>
      </c>
      <c r="L26" s="10">
        <v>39</v>
      </c>
      <c r="M26" s="10">
        <v>62</v>
      </c>
      <c r="N26" s="10">
        <v>9</v>
      </c>
      <c r="O26" s="10">
        <v>29</v>
      </c>
      <c r="P26" s="10">
        <v>57</v>
      </c>
      <c r="Q26" s="10">
        <v>13</v>
      </c>
      <c r="R26" s="10">
        <v>37</v>
      </c>
      <c r="S26" s="10">
        <v>32</v>
      </c>
      <c r="T26" s="119">
        <v>19</v>
      </c>
      <c r="U26" s="119">
        <v>38</v>
      </c>
      <c r="V26" s="119">
        <v>32</v>
      </c>
      <c r="W26" s="119">
        <v>12</v>
      </c>
      <c r="X26" s="119">
        <v>21</v>
      </c>
      <c r="Y26" s="119">
        <v>28</v>
      </c>
      <c r="Z26" s="111">
        <v>17</v>
      </c>
      <c r="AA26" s="111">
        <v>35</v>
      </c>
      <c r="AB26" s="111">
        <v>21</v>
      </c>
    </row>
    <row r="27" spans="1:28" x14ac:dyDescent="0.35">
      <c r="A27" s="3" t="s">
        <v>5</v>
      </c>
      <c r="B27" s="10">
        <v>0</v>
      </c>
      <c r="C27" s="10">
        <v>0</v>
      </c>
      <c r="D27" s="10">
        <v>1</v>
      </c>
      <c r="E27" s="10">
        <v>0</v>
      </c>
      <c r="F27" s="10">
        <v>0</v>
      </c>
      <c r="G27" s="10">
        <v>0</v>
      </c>
      <c r="H27" s="10">
        <v>0</v>
      </c>
      <c r="I27" s="10">
        <v>1</v>
      </c>
      <c r="J27" s="10">
        <v>0</v>
      </c>
      <c r="K27" s="10">
        <v>6</v>
      </c>
      <c r="L27" s="10">
        <v>0</v>
      </c>
      <c r="M27" s="10">
        <v>1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19">
        <v>0</v>
      </c>
      <c r="X27" s="119">
        <v>0</v>
      </c>
      <c r="Y27" s="119">
        <v>3</v>
      </c>
      <c r="Z27" s="111">
        <v>0</v>
      </c>
      <c r="AA27" s="111">
        <v>0</v>
      </c>
      <c r="AB27" s="111">
        <v>0</v>
      </c>
    </row>
    <row r="28" spans="1:28" ht="14.15" customHeight="1" x14ac:dyDescent="0.35">
      <c r="A28" s="3" t="s">
        <v>3</v>
      </c>
      <c r="B28" s="10">
        <v>2</v>
      </c>
      <c r="C28" s="10">
        <v>9</v>
      </c>
      <c r="D28" s="10">
        <v>5</v>
      </c>
      <c r="E28" s="10">
        <v>4</v>
      </c>
      <c r="F28" s="10">
        <v>2</v>
      </c>
      <c r="G28" s="10">
        <v>9</v>
      </c>
      <c r="H28" s="10">
        <v>9</v>
      </c>
      <c r="I28" s="10">
        <v>4</v>
      </c>
      <c r="J28" s="10">
        <v>4</v>
      </c>
      <c r="K28" s="10">
        <v>0</v>
      </c>
      <c r="L28" s="10">
        <v>4</v>
      </c>
      <c r="M28" s="10">
        <v>7</v>
      </c>
      <c r="N28" s="10">
        <v>3</v>
      </c>
      <c r="O28" s="10">
        <v>5</v>
      </c>
      <c r="P28" s="10">
        <v>4</v>
      </c>
      <c r="Q28" s="10">
        <v>6</v>
      </c>
      <c r="R28" s="10">
        <v>3</v>
      </c>
      <c r="S28" s="10">
        <v>7</v>
      </c>
      <c r="T28" s="119">
        <v>8</v>
      </c>
      <c r="U28" s="119">
        <v>7</v>
      </c>
      <c r="V28" s="119">
        <v>5</v>
      </c>
      <c r="W28" s="111">
        <v>2</v>
      </c>
      <c r="X28" s="111">
        <v>7</v>
      </c>
      <c r="Y28" s="119">
        <v>6</v>
      </c>
      <c r="Z28" s="111">
        <v>9</v>
      </c>
      <c r="AA28" s="111">
        <v>5</v>
      </c>
      <c r="AB28" s="111">
        <v>11</v>
      </c>
    </row>
    <row r="29" spans="1:28" ht="14.15" customHeight="1" x14ac:dyDescent="0.35">
      <c r="A29" s="7" t="s">
        <v>4</v>
      </c>
      <c r="B29" s="8">
        <f t="shared" ref="B29:L29" si="8">SUM(B25:B28)</f>
        <v>38</v>
      </c>
      <c r="C29" s="8">
        <f t="shared" si="8"/>
        <v>105</v>
      </c>
      <c r="D29" s="8">
        <f t="shared" si="8"/>
        <v>122</v>
      </c>
      <c r="E29" s="8">
        <f t="shared" si="8"/>
        <v>40</v>
      </c>
      <c r="F29" s="8">
        <f t="shared" si="8"/>
        <v>74</v>
      </c>
      <c r="G29" s="8">
        <f t="shared" si="8"/>
        <v>171</v>
      </c>
      <c r="H29" s="8">
        <f t="shared" si="8"/>
        <v>35</v>
      </c>
      <c r="I29" s="8">
        <f t="shared" si="8"/>
        <v>94</v>
      </c>
      <c r="J29" s="8">
        <f t="shared" si="8"/>
        <v>132</v>
      </c>
      <c r="K29" s="8">
        <f t="shared" si="8"/>
        <v>29</v>
      </c>
      <c r="L29" s="8">
        <f t="shared" si="8"/>
        <v>106</v>
      </c>
      <c r="M29" s="8">
        <f t="shared" ref="M29:O29" si="9">SUM(M25:M28)</f>
        <v>192</v>
      </c>
      <c r="N29" s="8">
        <f t="shared" si="9"/>
        <v>35</v>
      </c>
      <c r="O29" s="8">
        <f t="shared" si="9"/>
        <v>88</v>
      </c>
      <c r="P29" s="8">
        <f t="shared" ref="P29:AB29" si="10">SUM(P25:P28)</f>
        <v>183</v>
      </c>
      <c r="Q29" s="8">
        <f t="shared" si="10"/>
        <v>39</v>
      </c>
      <c r="R29" s="8">
        <f t="shared" si="10"/>
        <v>102</v>
      </c>
      <c r="S29" s="8">
        <f t="shared" si="10"/>
        <v>219</v>
      </c>
      <c r="T29" s="8">
        <f t="shared" si="10"/>
        <v>49</v>
      </c>
      <c r="U29" s="8">
        <f>SUM(U25:U28)</f>
        <v>133</v>
      </c>
      <c r="V29" s="8">
        <f t="shared" si="10"/>
        <v>230</v>
      </c>
      <c r="W29" s="8">
        <f t="shared" si="10"/>
        <v>29</v>
      </c>
      <c r="X29" s="8">
        <f t="shared" si="10"/>
        <v>104</v>
      </c>
      <c r="Y29" s="8">
        <f t="shared" si="10"/>
        <v>238</v>
      </c>
      <c r="Z29" s="8">
        <f t="shared" si="10"/>
        <v>51</v>
      </c>
      <c r="AA29" s="8">
        <f t="shared" si="10"/>
        <v>122</v>
      </c>
      <c r="AB29" s="8">
        <f t="shared" si="10"/>
        <v>292</v>
      </c>
    </row>
    <row r="30" spans="1:28" ht="14.15" customHeight="1" x14ac:dyDescent="0.35">
      <c r="A30" s="7"/>
      <c r="B30" s="7"/>
      <c r="K30" s="20"/>
      <c r="L30" s="18"/>
      <c r="M30" s="18"/>
      <c r="N30" s="18"/>
      <c r="O30" s="18"/>
      <c r="P30" s="18"/>
      <c r="Q30" s="18"/>
    </row>
    <row r="31" spans="1:28" ht="14.15" customHeight="1" thickBot="1" x14ac:dyDescent="0.4">
      <c r="A31" s="3"/>
      <c r="B31" s="1" t="s">
        <v>22</v>
      </c>
      <c r="C31" s="1" t="s">
        <v>23</v>
      </c>
      <c r="D31" s="1" t="s">
        <v>153</v>
      </c>
      <c r="E31" s="1" t="s">
        <v>186</v>
      </c>
      <c r="F31" s="1" t="s">
        <v>217</v>
      </c>
      <c r="G31" s="1" t="s">
        <v>258</v>
      </c>
      <c r="H31" s="1" t="s">
        <v>312</v>
      </c>
      <c r="I31" s="1" t="s">
        <v>357</v>
      </c>
      <c r="J31" s="1" t="s">
        <v>399</v>
      </c>
      <c r="K31" s="1" t="s">
        <v>428</v>
      </c>
      <c r="L31" s="144"/>
      <c r="M31" s="1" t="s">
        <v>22</v>
      </c>
      <c r="N31" s="1" t="s">
        <v>23</v>
      </c>
      <c r="O31" s="1" t="s">
        <v>153</v>
      </c>
      <c r="P31" s="1" t="s">
        <v>186</v>
      </c>
      <c r="Q31" s="1" t="s">
        <v>217</v>
      </c>
      <c r="R31" s="1" t="s">
        <v>258</v>
      </c>
      <c r="S31" s="1" t="s">
        <v>312</v>
      </c>
      <c r="T31" s="1" t="s">
        <v>357</v>
      </c>
      <c r="U31" s="1" t="s">
        <v>399</v>
      </c>
      <c r="V31" s="1" t="s">
        <v>428</v>
      </c>
    </row>
    <row r="32" spans="1:28" ht="14.15" customHeight="1" thickTop="1" x14ac:dyDescent="0.35">
      <c r="A32" s="19" t="s">
        <v>21</v>
      </c>
      <c r="B32" s="3"/>
      <c r="C32" s="3"/>
      <c r="D32" s="3"/>
      <c r="E32" s="3"/>
      <c r="F32" s="3"/>
      <c r="G32" s="3"/>
      <c r="H32" s="3"/>
      <c r="L32" s="142" t="s">
        <v>122</v>
      </c>
      <c r="M32" s="3"/>
      <c r="N32" s="3"/>
      <c r="O32" s="3"/>
      <c r="P32" s="3"/>
      <c r="Q32" s="3"/>
      <c r="R32" s="3"/>
      <c r="S32" s="18"/>
      <c r="T32" s="18"/>
      <c r="U32" s="18"/>
    </row>
    <row r="33" spans="1:28" ht="14.15" customHeight="1" x14ac:dyDescent="0.35">
      <c r="A33" s="3" t="s">
        <v>1</v>
      </c>
      <c r="B33" s="4">
        <v>1320.2666666666667</v>
      </c>
      <c r="C33" s="4">
        <v>1309</v>
      </c>
      <c r="D33" s="4">
        <v>1354</v>
      </c>
      <c r="E33" s="4">
        <v>1542</v>
      </c>
      <c r="F33" s="4">
        <v>1781</v>
      </c>
      <c r="G33" s="4">
        <v>1994</v>
      </c>
      <c r="H33" s="4">
        <v>2171</v>
      </c>
      <c r="I33" s="4">
        <v>2294.67</v>
      </c>
      <c r="J33" s="4">
        <v>2331.4699999999998</v>
      </c>
      <c r="K33" s="4">
        <v>2153.13</v>
      </c>
      <c r="L33" s="89" t="s">
        <v>97</v>
      </c>
      <c r="M33" s="24" t="s">
        <v>147</v>
      </c>
      <c r="N33" s="24" t="s">
        <v>134</v>
      </c>
      <c r="O33" s="24" t="s">
        <v>173</v>
      </c>
      <c r="P33" s="24" t="s">
        <v>198</v>
      </c>
      <c r="Q33" s="24" t="s">
        <v>266</v>
      </c>
      <c r="R33" s="24" t="s">
        <v>265</v>
      </c>
      <c r="S33" s="24" t="s">
        <v>317</v>
      </c>
      <c r="T33" s="145" t="s">
        <v>394</v>
      </c>
      <c r="U33" s="145" t="s">
        <v>422</v>
      </c>
      <c r="V33" s="145" t="s">
        <v>435</v>
      </c>
    </row>
    <row r="34" spans="1:28" ht="14.15" customHeight="1" x14ac:dyDescent="0.35">
      <c r="A34" s="3" t="s">
        <v>2</v>
      </c>
      <c r="B34" s="4">
        <v>183.25</v>
      </c>
      <c r="C34" s="4">
        <v>185.08333333333334</v>
      </c>
      <c r="D34" s="4">
        <v>207</v>
      </c>
      <c r="E34" s="4">
        <v>193</v>
      </c>
      <c r="F34" s="4">
        <v>220</v>
      </c>
      <c r="G34" s="4">
        <v>192</v>
      </c>
      <c r="H34" s="4">
        <v>179</v>
      </c>
      <c r="I34" s="4">
        <v>161.66999999999999</v>
      </c>
      <c r="J34" s="4">
        <v>154.91999999999999</v>
      </c>
      <c r="K34" s="4">
        <v>162.25</v>
      </c>
      <c r="L34" s="89" t="s">
        <v>98</v>
      </c>
      <c r="M34" s="25" t="s">
        <v>148</v>
      </c>
      <c r="N34" s="25" t="s">
        <v>135</v>
      </c>
      <c r="O34" s="25" t="s">
        <v>174</v>
      </c>
      <c r="P34" s="25" t="s">
        <v>193</v>
      </c>
      <c r="Q34" s="25" t="s">
        <v>235</v>
      </c>
      <c r="R34" s="25" t="s">
        <v>274</v>
      </c>
      <c r="S34" s="25" t="s">
        <v>346</v>
      </c>
      <c r="T34" s="145" t="s">
        <v>382</v>
      </c>
      <c r="U34" s="145" t="s">
        <v>420</v>
      </c>
      <c r="V34" s="145" t="s">
        <v>452</v>
      </c>
    </row>
    <row r="35" spans="1:28" ht="14.15" customHeight="1" x14ac:dyDescent="0.35">
      <c r="A35" s="3" t="s">
        <v>3</v>
      </c>
      <c r="B35" s="4">
        <v>64.777777777777771</v>
      </c>
      <c r="C35" s="4">
        <v>65.111111111111114</v>
      </c>
      <c r="D35" s="4">
        <v>70</v>
      </c>
      <c r="E35" s="4">
        <v>74</v>
      </c>
      <c r="F35" s="4">
        <v>65</v>
      </c>
      <c r="G35" s="4">
        <v>72</v>
      </c>
      <c r="H35" s="4">
        <v>80</v>
      </c>
      <c r="I35" s="4">
        <v>90.44</v>
      </c>
      <c r="J35" s="4">
        <v>81.89</v>
      </c>
      <c r="K35" s="4">
        <v>85.33</v>
      </c>
      <c r="L35" s="89" t="s">
        <v>99</v>
      </c>
      <c r="M35" s="25" t="s">
        <v>149</v>
      </c>
      <c r="N35" s="25" t="s">
        <v>136</v>
      </c>
      <c r="O35" s="25" t="s">
        <v>175</v>
      </c>
      <c r="P35" s="25" t="s">
        <v>204</v>
      </c>
      <c r="Q35" s="25" t="s">
        <v>238</v>
      </c>
      <c r="R35" s="25" t="s">
        <v>281</v>
      </c>
      <c r="S35" s="25" t="s">
        <v>345</v>
      </c>
      <c r="T35" s="145" t="s">
        <v>383</v>
      </c>
      <c r="U35" s="145" t="s">
        <v>421</v>
      </c>
      <c r="V35" s="145" t="s">
        <v>456</v>
      </c>
    </row>
    <row r="36" spans="1:28" ht="14.15" customHeight="1" x14ac:dyDescent="0.35">
      <c r="A36" s="7" t="s">
        <v>4</v>
      </c>
      <c r="B36" s="8">
        <f t="shared" ref="B36:F36" si="11">SUM(B33:B35)</f>
        <v>1568.2944444444445</v>
      </c>
      <c r="C36" s="8">
        <f t="shared" si="11"/>
        <v>1559.1944444444443</v>
      </c>
      <c r="D36" s="8">
        <f t="shared" si="11"/>
        <v>1631</v>
      </c>
      <c r="E36" s="8">
        <f t="shared" si="11"/>
        <v>1809</v>
      </c>
      <c r="F36" s="8">
        <f t="shared" si="11"/>
        <v>2066</v>
      </c>
      <c r="G36" s="8">
        <f t="shared" ref="G36:K36" si="12">SUM(G33:G35)</f>
        <v>2258</v>
      </c>
      <c r="H36" s="8">
        <f t="shared" si="12"/>
        <v>2430</v>
      </c>
      <c r="I36" s="8">
        <f t="shared" si="12"/>
        <v>2546.7800000000002</v>
      </c>
      <c r="J36" s="8">
        <f t="shared" si="12"/>
        <v>2568.2799999999997</v>
      </c>
      <c r="K36" s="8">
        <f t="shared" si="12"/>
        <v>2400.71</v>
      </c>
      <c r="L36" s="90" t="s">
        <v>104</v>
      </c>
      <c r="M36" s="24" t="s">
        <v>112</v>
      </c>
      <c r="N36" s="26" t="s">
        <v>120</v>
      </c>
      <c r="O36" s="26" t="s">
        <v>176</v>
      </c>
      <c r="P36" s="26" t="s">
        <v>212</v>
      </c>
      <c r="Q36" s="26" t="s">
        <v>256</v>
      </c>
      <c r="R36" s="26" t="s">
        <v>289</v>
      </c>
      <c r="S36" s="26" t="s">
        <v>343</v>
      </c>
      <c r="T36" s="145" t="s">
        <v>384</v>
      </c>
      <c r="U36" s="145" t="s">
        <v>384</v>
      </c>
      <c r="V36" s="145" t="s">
        <v>453</v>
      </c>
    </row>
    <row r="37" spans="1:28" ht="14.15" customHeight="1" x14ac:dyDescent="0.35">
      <c r="A37" s="146" t="s">
        <v>355</v>
      </c>
      <c r="F37" s="15"/>
      <c r="G37" s="15"/>
      <c r="H37" s="15"/>
      <c r="I37" s="2"/>
      <c r="J37" s="2"/>
      <c r="K37" s="2"/>
      <c r="L37" s="90" t="s">
        <v>105</v>
      </c>
      <c r="M37" s="24" t="s">
        <v>113</v>
      </c>
      <c r="N37" s="26" t="s">
        <v>121</v>
      </c>
      <c r="O37" s="26" t="s">
        <v>177</v>
      </c>
      <c r="P37" s="26" t="s">
        <v>213</v>
      </c>
      <c r="Q37" s="26" t="s">
        <v>257</v>
      </c>
      <c r="R37" s="26" t="s">
        <v>290</v>
      </c>
      <c r="S37" s="26" t="s">
        <v>344</v>
      </c>
      <c r="T37" s="145" t="s">
        <v>385</v>
      </c>
      <c r="U37" s="145" t="s">
        <v>385</v>
      </c>
      <c r="V37" s="145" t="s">
        <v>454</v>
      </c>
    </row>
    <row r="38" spans="1:28" ht="14.15" customHeight="1" x14ac:dyDescent="0.35">
      <c r="A38" s="7"/>
      <c r="B38" s="20"/>
      <c r="C38" s="20"/>
      <c r="D38" s="20"/>
      <c r="E38" s="20"/>
      <c r="F38" s="15"/>
      <c r="G38" s="15"/>
      <c r="H38" s="2"/>
      <c r="I38" s="2"/>
      <c r="J38" s="2"/>
      <c r="K38" s="2"/>
      <c r="L38" s="2"/>
      <c r="M38" s="2"/>
      <c r="N38" s="3"/>
      <c r="O38" s="6" t="s">
        <v>91</v>
      </c>
      <c r="P38" s="147"/>
      <c r="Q38" s="18"/>
      <c r="R38" s="18"/>
      <c r="S38" s="18"/>
      <c r="T38" s="18"/>
    </row>
    <row r="39" spans="1:28" ht="14.15" customHeight="1" x14ac:dyDescent="0.35">
      <c r="A39" s="15"/>
      <c r="B39" s="15"/>
      <c r="C39" s="7"/>
      <c r="D39" s="2"/>
      <c r="E39" s="2"/>
      <c r="F39" s="2"/>
      <c r="G39" s="2"/>
      <c r="H39" s="2"/>
      <c r="I39" s="2"/>
      <c r="J39" s="2"/>
      <c r="K39" s="2"/>
      <c r="L39" s="3"/>
      <c r="M39" s="147"/>
      <c r="N39" s="18"/>
      <c r="O39" s="18"/>
      <c r="P39" s="18"/>
      <c r="Q39" s="18"/>
    </row>
    <row r="40" spans="1:28" ht="14.15" customHeight="1" x14ac:dyDescent="0.35">
      <c r="A40" s="3"/>
      <c r="B40" s="9" t="s">
        <v>17</v>
      </c>
      <c r="C40" s="9" t="s">
        <v>15</v>
      </c>
      <c r="D40" s="9" t="s">
        <v>16</v>
      </c>
      <c r="E40" s="9" t="s">
        <v>17</v>
      </c>
      <c r="F40" s="9" t="s">
        <v>15</v>
      </c>
      <c r="G40" s="9" t="s">
        <v>16</v>
      </c>
      <c r="H40" s="9" t="s">
        <v>17</v>
      </c>
      <c r="I40" s="9" t="s">
        <v>15</v>
      </c>
      <c r="J40" s="9" t="s">
        <v>16</v>
      </c>
      <c r="K40" s="9" t="s">
        <v>17</v>
      </c>
      <c r="L40" s="9" t="s">
        <v>15</v>
      </c>
      <c r="M40" s="9" t="s">
        <v>16</v>
      </c>
      <c r="N40" s="9" t="s">
        <v>17</v>
      </c>
      <c r="O40" s="9" t="s">
        <v>15</v>
      </c>
      <c r="P40" s="9" t="s">
        <v>16</v>
      </c>
      <c r="Q40" s="9" t="s">
        <v>17</v>
      </c>
      <c r="R40" s="9" t="s">
        <v>15</v>
      </c>
      <c r="S40" s="9" t="s">
        <v>16</v>
      </c>
      <c r="T40" s="9" t="s">
        <v>17</v>
      </c>
      <c r="U40" s="9" t="s">
        <v>15</v>
      </c>
      <c r="V40" s="9" t="s">
        <v>16</v>
      </c>
      <c r="W40" s="9" t="s">
        <v>17</v>
      </c>
      <c r="X40" s="9" t="s">
        <v>15</v>
      </c>
      <c r="Y40" s="9" t="s">
        <v>16</v>
      </c>
      <c r="Z40" s="9" t="s">
        <v>17</v>
      </c>
      <c r="AA40" s="9" t="s">
        <v>15</v>
      </c>
      <c r="AB40" s="9" t="s">
        <v>16</v>
      </c>
    </row>
    <row r="41" spans="1:28" ht="14.15" customHeight="1" thickBot="1" x14ac:dyDescent="0.4">
      <c r="A41" s="3"/>
      <c r="B41" s="1">
        <v>2013</v>
      </c>
      <c r="C41" s="1">
        <v>2013</v>
      </c>
      <c r="D41" s="1">
        <v>2014</v>
      </c>
      <c r="E41" s="1">
        <v>2014</v>
      </c>
      <c r="F41" s="1">
        <v>2014</v>
      </c>
      <c r="G41" s="1">
        <v>2015</v>
      </c>
      <c r="H41" s="1">
        <v>2015</v>
      </c>
      <c r="I41" s="1">
        <v>2015</v>
      </c>
      <c r="J41" s="1">
        <v>2016</v>
      </c>
      <c r="K41" s="1">
        <v>2016</v>
      </c>
      <c r="L41" s="1">
        <v>2016</v>
      </c>
      <c r="M41" s="1">
        <v>2017</v>
      </c>
      <c r="N41" s="1">
        <v>2017</v>
      </c>
      <c r="O41" s="1">
        <v>2017</v>
      </c>
      <c r="P41" s="1">
        <v>2018</v>
      </c>
      <c r="Q41" s="1">
        <v>2018</v>
      </c>
      <c r="R41" s="1">
        <v>2018</v>
      </c>
      <c r="S41" s="1">
        <v>2019</v>
      </c>
      <c r="T41" s="1">
        <v>2019</v>
      </c>
      <c r="U41" s="1">
        <v>2019</v>
      </c>
      <c r="V41" s="1">
        <v>2020</v>
      </c>
      <c r="W41" s="1">
        <v>2020</v>
      </c>
      <c r="X41" s="1">
        <v>2020</v>
      </c>
      <c r="Y41" s="1">
        <v>2021</v>
      </c>
      <c r="Z41" s="1">
        <v>2021</v>
      </c>
      <c r="AA41" s="1">
        <v>2021</v>
      </c>
      <c r="AB41" s="1">
        <v>2022</v>
      </c>
    </row>
    <row r="42" spans="1:28" ht="16.5" customHeight="1" thickTop="1" x14ac:dyDescent="0.35">
      <c r="A42" s="19" t="s">
        <v>88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28" ht="16.5" customHeight="1" x14ac:dyDescent="0.35">
      <c r="A43" s="3" t="s">
        <v>1</v>
      </c>
      <c r="B43" s="10">
        <v>3475</v>
      </c>
      <c r="C43" s="10">
        <v>19635</v>
      </c>
      <c r="D43" s="10">
        <v>16779</v>
      </c>
      <c r="E43" s="10">
        <v>3889</v>
      </c>
      <c r="F43" s="10">
        <v>20315</v>
      </c>
      <c r="G43" s="10">
        <v>17209</v>
      </c>
      <c r="H43" s="10">
        <v>3576</v>
      </c>
      <c r="I43" s="10">
        <v>23132</v>
      </c>
      <c r="J43" s="10">
        <v>19845</v>
      </c>
      <c r="K43" s="10">
        <v>3809</v>
      </c>
      <c r="L43" s="10">
        <v>26712</v>
      </c>
      <c r="M43" s="10">
        <v>22709</v>
      </c>
      <c r="N43" s="10">
        <v>3275</v>
      </c>
      <c r="O43" s="10">
        <v>29917</v>
      </c>
      <c r="P43" s="10">
        <v>25064</v>
      </c>
      <c r="Q43" s="4">
        <v>3540</v>
      </c>
      <c r="R43" s="4">
        <v>32562</v>
      </c>
      <c r="S43" s="4">
        <v>27516</v>
      </c>
      <c r="T43" s="148">
        <v>3298</v>
      </c>
      <c r="U43" s="148">
        <v>34420</v>
      </c>
      <c r="V43" s="148">
        <v>28331</v>
      </c>
      <c r="W43" s="148">
        <v>3635</v>
      </c>
      <c r="X43" s="148">
        <v>34972</v>
      </c>
      <c r="Y43" s="148">
        <v>29576</v>
      </c>
      <c r="Z43" s="10">
        <v>4561</v>
      </c>
      <c r="AA43" s="10">
        <v>32297</v>
      </c>
      <c r="AB43" s="10">
        <v>26224</v>
      </c>
    </row>
    <row r="44" spans="1:28" x14ac:dyDescent="0.35">
      <c r="A44" s="3" t="s">
        <v>2</v>
      </c>
      <c r="B44" s="10">
        <v>672</v>
      </c>
      <c r="C44" s="10">
        <v>2221</v>
      </c>
      <c r="D44" s="10">
        <v>2050</v>
      </c>
      <c r="E44" s="10">
        <v>587</v>
      </c>
      <c r="F44" s="10">
        <v>2484</v>
      </c>
      <c r="G44" s="10">
        <v>2160</v>
      </c>
      <c r="H44" s="10">
        <v>602</v>
      </c>
      <c r="I44" s="10">
        <v>2317</v>
      </c>
      <c r="J44" s="10">
        <v>2164</v>
      </c>
      <c r="K44" s="10">
        <v>493</v>
      </c>
      <c r="L44" s="10">
        <v>2641</v>
      </c>
      <c r="M44" s="10">
        <v>2290</v>
      </c>
      <c r="N44" s="10">
        <v>493</v>
      </c>
      <c r="O44" s="10">
        <v>2298</v>
      </c>
      <c r="P44" s="10">
        <v>2145</v>
      </c>
      <c r="Q44" s="4">
        <v>536</v>
      </c>
      <c r="R44" s="4">
        <v>2145</v>
      </c>
      <c r="S44" s="4">
        <v>2079</v>
      </c>
      <c r="T44" s="148">
        <v>559</v>
      </c>
      <c r="U44" s="148">
        <v>1940</v>
      </c>
      <c r="V44" s="148">
        <v>1797</v>
      </c>
      <c r="W44" s="148">
        <v>480</v>
      </c>
      <c r="X44" s="148">
        <v>1859</v>
      </c>
      <c r="Y44" s="148">
        <v>1827</v>
      </c>
      <c r="Z44" s="10">
        <v>517</v>
      </c>
      <c r="AA44" s="10">
        <v>1947</v>
      </c>
      <c r="AB44" s="10">
        <v>1943</v>
      </c>
    </row>
    <row r="45" spans="1:28" x14ac:dyDescent="0.35">
      <c r="A45" s="3" t="s">
        <v>3</v>
      </c>
      <c r="B45" s="10">
        <v>267</v>
      </c>
      <c r="C45" s="10">
        <v>586</v>
      </c>
      <c r="D45" s="10">
        <v>562</v>
      </c>
      <c r="E45" s="10">
        <v>261</v>
      </c>
      <c r="F45" s="10">
        <v>626</v>
      </c>
      <c r="G45" s="10">
        <v>606</v>
      </c>
      <c r="H45" s="10">
        <v>278</v>
      </c>
      <c r="I45" s="10">
        <v>664</v>
      </c>
      <c r="J45" s="10">
        <v>599</v>
      </c>
      <c r="K45" s="10">
        <v>303</v>
      </c>
      <c r="L45" s="10">
        <v>581</v>
      </c>
      <c r="M45" s="10">
        <v>593</v>
      </c>
      <c r="N45" s="10">
        <v>252</v>
      </c>
      <c r="O45" s="10">
        <v>648</v>
      </c>
      <c r="P45" s="10">
        <v>628</v>
      </c>
      <c r="Q45" s="4">
        <v>243</v>
      </c>
      <c r="R45" s="4">
        <v>721</v>
      </c>
      <c r="S45" s="4">
        <v>786</v>
      </c>
      <c r="T45" s="148">
        <v>312</v>
      </c>
      <c r="U45" s="148">
        <v>814</v>
      </c>
      <c r="V45" s="148">
        <v>754</v>
      </c>
      <c r="W45" s="148">
        <v>361</v>
      </c>
      <c r="X45" s="148">
        <v>737</v>
      </c>
      <c r="Y45" s="148">
        <v>751</v>
      </c>
      <c r="Z45" s="10">
        <v>382</v>
      </c>
      <c r="AA45" s="10">
        <v>768</v>
      </c>
      <c r="AB45" s="10">
        <v>659</v>
      </c>
    </row>
    <row r="46" spans="1:28" x14ac:dyDescent="0.35">
      <c r="A46" s="7" t="s">
        <v>4</v>
      </c>
      <c r="B46" s="22">
        <f t="shared" ref="B46:M46" si="13">SUM(B43:B45)</f>
        <v>4414</v>
      </c>
      <c r="C46" s="22">
        <f t="shared" si="13"/>
        <v>22442</v>
      </c>
      <c r="D46" s="22">
        <f t="shared" si="13"/>
        <v>19391</v>
      </c>
      <c r="E46" s="22">
        <f t="shared" si="13"/>
        <v>4737</v>
      </c>
      <c r="F46" s="22">
        <f t="shared" si="13"/>
        <v>23425</v>
      </c>
      <c r="G46" s="22">
        <f t="shared" si="13"/>
        <v>19975</v>
      </c>
      <c r="H46" s="22">
        <f t="shared" si="13"/>
        <v>4456</v>
      </c>
      <c r="I46" s="22">
        <f t="shared" si="13"/>
        <v>26113</v>
      </c>
      <c r="J46" s="22">
        <f t="shared" si="13"/>
        <v>22608</v>
      </c>
      <c r="K46" s="22">
        <f t="shared" si="13"/>
        <v>4605</v>
      </c>
      <c r="L46" s="22">
        <f t="shared" si="13"/>
        <v>29934</v>
      </c>
      <c r="M46" s="22">
        <f t="shared" si="13"/>
        <v>25592</v>
      </c>
      <c r="N46" s="22">
        <f t="shared" ref="N46:AB46" si="14">SUM(N43:N45)</f>
        <v>4020</v>
      </c>
      <c r="O46" s="22">
        <f t="shared" si="14"/>
        <v>32863</v>
      </c>
      <c r="P46" s="22">
        <f t="shared" si="14"/>
        <v>27837</v>
      </c>
      <c r="Q46" s="22">
        <f t="shared" si="14"/>
        <v>4319</v>
      </c>
      <c r="R46" s="22">
        <f t="shared" si="14"/>
        <v>35428</v>
      </c>
      <c r="S46" s="22">
        <f t="shared" si="14"/>
        <v>30381</v>
      </c>
      <c r="T46" s="22">
        <f t="shared" si="14"/>
        <v>4169</v>
      </c>
      <c r="U46" s="22">
        <f t="shared" si="14"/>
        <v>37174</v>
      </c>
      <c r="V46" s="22">
        <f t="shared" si="14"/>
        <v>30882</v>
      </c>
      <c r="W46" s="22">
        <f t="shared" si="14"/>
        <v>4476</v>
      </c>
      <c r="X46" s="22">
        <f t="shared" si="14"/>
        <v>37568</v>
      </c>
      <c r="Y46" s="22">
        <f t="shared" si="14"/>
        <v>32154</v>
      </c>
      <c r="Z46" s="22">
        <f t="shared" si="14"/>
        <v>5460</v>
      </c>
      <c r="AA46" s="22">
        <f t="shared" si="14"/>
        <v>35012</v>
      </c>
      <c r="AB46" s="22">
        <f t="shared" si="14"/>
        <v>28826</v>
      </c>
    </row>
    <row r="47" spans="1:28" x14ac:dyDescent="0.35">
      <c r="A47" s="3"/>
      <c r="B47" s="3"/>
      <c r="J47" s="3"/>
      <c r="K47" s="3"/>
      <c r="L47" s="3"/>
      <c r="M47" s="18"/>
      <c r="N47" s="18"/>
      <c r="O47" s="18"/>
      <c r="P47" s="18"/>
      <c r="Q47" s="18"/>
    </row>
    <row r="48" spans="1:28" x14ac:dyDescent="0.3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18"/>
      <c r="N48" s="18"/>
      <c r="O48" s="18"/>
      <c r="P48" s="18"/>
      <c r="Q48" s="18"/>
    </row>
    <row r="49" spans="1:20" ht="16" thickBot="1" x14ac:dyDescent="0.4">
      <c r="A49" s="78"/>
      <c r="B49" s="30" t="s">
        <v>23</v>
      </c>
      <c r="C49" s="30" t="s">
        <v>153</v>
      </c>
      <c r="D49" s="30" t="s">
        <v>186</v>
      </c>
      <c r="E49" s="30" t="s">
        <v>217</v>
      </c>
      <c r="F49" s="30" t="s">
        <v>258</v>
      </c>
      <c r="G49" s="1" t="s">
        <v>312</v>
      </c>
      <c r="H49" s="1" t="s">
        <v>357</v>
      </c>
      <c r="I49" s="1" t="s">
        <v>399</v>
      </c>
      <c r="J49" s="1" t="s">
        <v>428</v>
      </c>
      <c r="K49" s="75"/>
      <c r="L49" s="30" t="s">
        <v>23</v>
      </c>
      <c r="M49" s="30" t="s">
        <v>153</v>
      </c>
      <c r="N49" s="30" t="s">
        <v>186</v>
      </c>
      <c r="O49" s="30" t="s">
        <v>217</v>
      </c>
      <c r="P49" s="30" t="s">
        <v>258</v>
      </c>
      <c r="Q49" s="1" t="s">
        <v>312</v>
      </c>
      <c r="R49" s="1" t="s">
        <v>357</v>
      </c>
      <c r="S49" s="1" t="s">
        <v>399</v>
      </c>
      <c r="T49" s="1" t="s">
        <v>428</v>
      </c>
    </row>
    <row r="50" spans="1:20" ht="16" thickTop="1" x14ac:dyDescent="0.35">
      <c r="A50" s="80" t="s">
        <v>26</v>
      </c>
      <c r="B50" s="74"/>
      <c r="C50" s="74"/>
      <c r="D50" s="74"/>
      <c r="E50" s="74"/>
      <c r="F50" s="74"/>
      <c r="Q50" s="18"/>
      <c r="R50" s="18"/>
      <c r="S50" s="18"/>
      <c r="T50" s="18"/>
    </row>
    <row r="51" spans="1:20" x14ac:dyDescent="0.35">
      <c r="A51" s="76" t="s">
        <v>7</v>
      </c>
      <c r="B51" s="77">
        <v>27</v>
      </c>
      <c r="C51" s="77">
        <v>28</v>
      </c>
      <c r="D51" s="77">
        <v>27</v>
      </c>
      <c r="E51" s="77">
        <v>22</v>
      </c>
      <c r="F51" s="77">
        <v>22</v>
      </c>
      <c r="G51" s="77">
        <v>21</v>
      </c>
      <c r="H51" s="111">
        <v>25</v>
      </c>
      <c r="I51" s="111">
        <v>27</v>
      </c>
      <c r="J51" s="111">
        <v>27</v>
      </c>
      <c r="K51" s="81" t="s">
        <v>13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110">
        <v>0</v>
      </c>
      <c r="S51" s="110">
        <v>0</v>
      </c>
      <c r="T51" s="110">
        <v>0</v>
      </c>
    </row>
    <row r="52" spans="1:20" x14ac:dyDescent="0.35">
      <c r="A52" s="76" t="s">
        <v>397</v>
      </c>
      <c r="B52" s="77">
        <v>0</v>
      </c>
      <c r="C52" s="77">
        <v>0</v>
      </c>
      <c r="D52" s="77">
        <v>0</v>
      </c>
      <c r="E52" s="77">
        <v>0</v>
      </c>
      <c r="F52" s="77">
        <v>0</v>
      </c>
      <c r="G52" s="77">
        <v>0</v>
      </c>
      <c r="H52" s="111">
        <v>1</v>
      </c>
      <c r="I52" s="111">
        <v>1</v>
      </c>
      <c r="J52" s="111">
        <v>0</v>
      </c>
      <c r="K52" s="81"/>
      <c r="L52" s="74"/>
      <c r="M52" s="74"/>
      <c r="N52" s="74"/>
      <c r="O52" s="74"/>
      <c r="P52" s="74"/>
      <c r="Q52" s="74"/>
      <c r="R52" s="120"/>
      <c r="S52" s="18"/>
      <c r="T52" s="18"/>
    </row>
    <row r="53" spans="1:20" x14ac:dyDescent="0.35">
      <c r="A53" s="76" t="s">
        <v>298</v>
      </c>
      <c r="B53" s="77">
        <v>0</v>
      </c>
      <c r="C53" s="77">
        <v>0</v>
      </c>
      <c r="D53" s="77">
        <v>0</v>
      </c>
      <c r="E53" s="77">
        <v>0</v>
      </c>
      <c r="F53" s="77">
        <v>1</v>
      </c>
      <c r="G53" s="77">
        <v>1</v>
      </c>
      <c r="H53" s="111">
        <v>1</v>
      </c>
      <c r="I53" s="111">
        <v>1</v>
      </c>
      <c r="J53" s="111">
        <v>0</v>
      </c>
      <c r="K53" s="81"/>
      <c r="L53" s="74"/>
      <c r="M53" s="74"/>
      <c r="N53" s="74"/>
      <c r="O53" s="74"/>
      <c r="P53" s="74"/>
      <c r="Q53" s="74"/>
      <c r="R53" s="18"/>
      <c r="S53" s="18"/>
      <c r="T53" s="18"/>
    </row>
    <row r="54" spans="1:20" x14ac:dyDescent="0.35">
      <c r="A54" s="76" t="s">
        <v>240</v>
      </c>
      <c r="B54" s="77">
        <v>0</v>
      </c>
      <c r="C54" s="77">
        <v>0</v>
      </c>
      <c r="D54" s="77">
        <v>0</v>
      </c>
      <c r="E54" s="77">
        <v>3</v>
      </c>
      <c r="F54" s="77">
        <v>2</v>
      </c>
      <c r="G54" s="77">
        <v>2</v>
      </c>
      <c r="H54" s="111">
        <v>2</v>
      </c>
      <c r="I54" s="111">
        <v>2</v>
      </c>
      <c r="J54" s="111">
        <v>3</v>
      </c>
      <c r="K54" s="76"/>
      <c r="L54" s="75"/>
      <c r="M54" s="75"/>
      <c r="N54" s="75"/>
      <c r="O54" s="75"/>
      <c r="P54" s="75"/>
      <c r="Q54" s="75"/>
      <c r="R54" s="18"/>
      <c r="S54" s="18"/>
      <c r="T54" s="18"/>
    </row>
    <row r="55" spans="1:20" x14ac:dyDescent="0.35">
      <c r="A55" s="76" t="s">
        <v>8</v>
      </c>
      <c r="B55" s="77">
        <v>24</v>
      </c>
      <c r="C55" s="77">
        <v>28</v>
      </c>
      <c r="D55" s="77">
        <v>30</v>
      </c>
      <c r="E55" s="77">
        <v>29</v>
      </c>
      <c r="F55" s="77">
        <v>30</v>
      </c>
      <c r="G55" s="77">
        <v>32</v>
      </c>
      <c r="H55" s="111">
        <v>26</v>
      </c>
      <c r="I55" s="111">
        <v>21</v>
      </c>
      <c r="J55" s="111">
        <v>20</v>
      </c>
      <c r="K55" s="81" t="s">
        <v>14</v>
      </c>
      <c r="L55" s="77">
        <v>9</v>
      </c>
      <c r="M55" s="77">
        <v>10</v>
      </c>
      <c r="N55" s="77">
        <v>15</v>
      </c>
      <c r="O55" s="77">
        <v>20</v>
      </c>
      <c r="P55" s="77">
        <v>19</v>
      </c>
      <c r="Q55" s="77">
        <v>23</v>
      </c>
      <c r="R55" s="110">
        <v>19</v>
      </c>
      <c r="S55" s="110">
        <v>18</v>
      </c>
      <c r="T55" s="110">
        <v>15</v>
      </c>
    </row>
    <row r="56" spans="1:20" x14ac:dyDescent="0.35">
      <c r="A56" s="76" t="s">
        <v>11</v>
      </c>
      <c r="B56" s="77">
        <v>20</v>
      </c>
      <c r="C56" s="77">
        <v>13</v>
      </c>
      <c r="D56" s="77">
        <v>12</v>
      </c>
      <c r="E56" s="77">
        <v>13</v>
      </c>
      <c r="F56" s="77">
        <v>13</v>
      </c>
      <c r="G56" s="77">
        <v>12</v>
      </c>
      <c r="H56" s="111">
        <v>14</v>
      </c>
      <c r="I56" s="111">
        <v>16</v>
      </c>
      <c r="J56" s="111">
        <v>16</v>
      </c>
      <c r="R56" s="18"/>
      <c r="S56" s="18"/>
      <c r="T56" s="18"/>
    </row>
    <row r="57" spans="1:20" x14ac:dyDescent="0.35">
      <c r="A57" s="76"/>
      <c r="B57" s="74"/>
      <c r="C57" s="74"/>
      <c r="D57" s="74"/>
      <c r="E57" s="74"/>
      <c r="F57" s="74"/>
      <c r="G57" s="74"/>
      <c r="K57" s="81" t="s">
        <v>9</v>
      </c>
      <c r="L57" s="75"/>
      <c r="M57" s="75"/>
      <c r="N57" s="75"/>
      <c r="O57" s="75"/>
      <c r="P57" s="75"/>
      <c r="Q57" s="75"/>
      <c r="R57" s="18"/>
      <c r="S57" s="18"/>
      <c r="T57" s="18"/>
    </row>
    <row r="58" spans="1:20" x14ac:dyDescent="0.35">
      <c r="A58" s="76" t="s">
        <v>77</v>
      </c>
      <c r="B58" s="77">
        <v>1</v>
      </c>
      <c r="C58" s="77">
        <v>1</v>
      </c>
      <c r="D58" s="77">
        <v>0</v>
      </c>
      <c r="E58" s="77">
        <v>0</v>
      </c>
      <c r="F58" s="77">
        <v>0</v>
      </c>
      <c r="G58" s="77">
        <v>0</v>
      </c>
      <c r="H58" s="77">
        <v>0</v>
      </c>
      <c r="I58" s="111">
        <v>0</v>
      </c>
      <c r="J58" s="111"/>
      <c r="K58" s="76" t="s">
        <v>7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0</v>
      </c>
      <c r="R58" s="77">
        <v>0</v>
      </c>
      <c r="S58" s="77">
        <v>0</v>
      </c>
      <c r="T58" s="110">
        <v>0</v>
      </c>
    </row>
    <row r="59" spans="1:20" x14ac:dyDescent="0.35">
      <c r="A59" s="76" t="s">
        <v>78</v>
      </c>
      <c r="B59" s="77">
        <v>1</v>
      </c>
      <c r="C59" s="77">
        <v>1</v>
      </c>
      <c r="D59" s="77">
        <v>2</v>
      </c>
      <c r="E59" s="77">
        <v>0</v>
      </c>
      <c r="F59" s="77">
        <v>0</v>
      </c>
      <c r="G59" s="77">
        <v>0</v>
      </c>
      <c r="H59" s="77">
        <v>0</v>
      </c>
      <c r="I59" s="77">
        <v>0</v>
      </c>
      <c r="J59" s="77"/>
      <c r="K59" s="76" t="s">
        <v>8</v>
      </c>
      <c r="L59" s="77">
        <v>0</v>
      </c>
      <c r="M59" s="77">
        <v>0</v>
      </c>
      <c r="N59" s="77">
        <v>0</v>
      </c>
      <c r="O59" s="77">
        <v>0</v>
      </c>
      <c r="P59" s="77">
        <v>0</v>
      </c>
      <c r="Q59" s="77">
        <v>0</v>
      </c>
      <c r="R59" s="77">
        <v>0</v>
      </c>
      <c r="S59" s="77">
        <v>0</v>
      </c>
      <c r="T59" s="110">
        <v>0</v>
      </c>
    </row>
    <row r="60" spans="1:20" x14ac:dyDescent="0.35">
      <c r="B60" s="74"/>
      <c r="C60" s="74"/>
      <c r="D60" s="74"/>
      <c r="E60" s="74"/>
      <c r="F60" s="74"/>
      <c r="G60" s="74"/>
      <c r="K60" s="76" t="s">
        <v>11</v>
      </c>
      <c r="L60" s="77">
        <v>0</v>
      </c>
      <c r="M60" s="77">
        <v>2</v>
      </c>
      <c r="N60" s="77">
        <v>0</v>
      </c>
      <c r="O60" s="77">
        <v>0</v>
      </c>
      <c r="P60" s="77">
        <v>0</v>
      </c>
      <c r="Q60" s="77">
        <v>0</v>
      </c>
      <c r="R60" s="77">
        <v>0</v>
      </c>
      <c r="S60" s="77">
        <v>0</v>
      </c>
      <c r="T60" s="110">
        <v>0</v>
      </c>
    </row>
    <row r="61" spans="1:20" x14ac:dyDescent="0.35">
      <c r="A61" s="87" t="s">
        <v>27</v>
      </c>
      <c r="B61" s="165"/>
      <c r="C61" s="165"/>
      <c r="D61" s="165"/>
      <c r="E61" s="165"/>
      <c r="F61" s="165"/>
      <c r="G61" s="165"/>
      <c r="K61" s="76"/>
      <c r="L61" s="74"/>
      <c r="M61" s="74"/>
      <c r="N61" s="74"/>
      <c r="O61" s="74"/>
      <c r="P61" s="74"/>
      <c r="Q61" s="74"/>
      <c r="R61" s="18"/>
      <c r="S61" s="18"/>
      <c r="T61" s="18"/>
    </row>
    <row r="62" spans="1:20" x14ac:dyDescent="0.35">
      <c r="A62" s="76" t="s">
        <v>7</v>
      </c>
      <c r="B62" s="128">
        <v>3</v>
      </c>
      <c r="C62" s="128">
        <v>2</v>
      </c>
      <c r="D62" s="128">
        <v>3</v>
      </c>
      <c r="E62" s="128">
        <v>1</v>
      </c>
      <c r="F62" s="128">
        <v>1</v>
      </c>
      <c r="G62" s="128">
        <v>1</v>
      </c>
      <c r="H62" s="111">
        <v>0</v>
      </c>
      <c r="I62" s="111">
        <v>0</v>
      </c>
      <c r="J62" s="111">
        <v>2</v>
      </c>
      <c r="K62" s="81" t="s">
        <v>10</v>
      </c>
      <c r="L62" s="74"/>
      <c r="M62" s="74"/>
      <c r="N62" s="74"/>
      <c r="O62" s="74"/>
      <c r="P62" s="74"/>
      <c r="Q62" s="74"/>
      <c r="R62" s="18"/>
      <c r="S62" s="18"/>
      <c r="T62" s="18"/>
    </row>
    <row r="63" spans="1:20" x14ac:dyDescent="0.35">
      <c r="A63" s="76" t="s">
        <v>240</v>
      </c>
      <c r="B63" s="128">
        <v>0</v>
      </c>
      <c r="C63" s="128">
        <v>0</v>
      </c>
      <c r="D63" s="128">
        <v>0</v>
      </c>
      <c r="E63" s="128">
        <v>0</v>
      </c>
      <c r="F63" s="128">
        <v>2</v>
      </c>
      <c r="G63" s="128">
        <v>1</v>
      </c>
      <c r="H63" s="111">
        <v>1</v>
      </c>
      <c r="I63" s="111">
        <v>1</v>
      </c>
      <c r="J63" s="111">
        <v>1</v>
      </c>
      <c r="K63" s="76" t="s">
        <v>7</v>
      </c>
      <c r="L63" s="77">
        <v>0</v>
      </c>
      <c r="M63" s="77">
        <v>0</v>
      </c>
      <c r="N63" s="77">
        <v>0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110">
        <v>0</v>
      </c>
    </row>
    <row r="64" spans="1:20" x14ac:dyDescent="0.35">
      <c r="A64" s="76" t="s">
        <v>8</v>
      </c>
      <c r="B64" s="128">
        <v>1</v>
      </c>
      <c r="C64" s="128">
        <v>1</v>
      </c>
      <c r="D64" s="128">
        <v>1</v>
      </c>
      <c r="E64" s="128">
        <v>1</v>
      </c>
      <c r="F64" s="128">
        <v>1</v>
      </c>
      <c r="G64" s="128">
        <v>1</v>
      </c>
      <c r="H64" s="111">
        <v>1</v>
      </c>
      <c r="I64" s="111">
        <v>2</v>
      </c>
      <c r="J64" s="111">
        <v>2</v>
      </c>
      <c r="K64" s="76" t="s">
        <v>8</v>
      </c>
      <c r="L64" s="77">
        <v>0</v>
      </c>
      <c r="M64" s="77">
        <v>0</v>
      </c>
      <c r="N64" s="77">
        <v>0</v>
      </c>
      <c r="O64" s="77">
        <v>0</v>
      </c>
      <c r="P64" s="77">
        <v>0</v>
      </c>
      <c r="Q64" s="77">
        <v>0</v>
      </c>
      <c r="R64" s="77">
        <v>0</v>
      </c>
      <c r="S64" s="77">
        <v>0</v>
      </c>
      <c r="T64" s="111">
        <v>0</v>
      </c>
    </row>
    <row r="65" spans="1:20" x14ac:dyDescent="0.35">
      <c r="A65" s="75"/>
      <c r="B65" s="165"/>
      <c r="C65" s="165"/>
      <c r="D65" s="165"/>
      <c r="E65" s="165"/>
      <c r="F65" s="165"/>
      <c r="G65" s="165"/>
      <c r="K65" s="76" t="s">
        <v>11</v>
      </c>
      <c r="L65" s="77">
        <v>0</v>
      </c>
      <c r="M65" s="77">
        <v>0</v>
      </c>
      <c r="N65" s="77">
        <v>0</v>
      </c>
      <c r="O65" s="77">
        <v>0</v>
      </c>
      <c r="P65" s="77">
        <v>1</v>
      </c>
      <c r="Q65" s="77">
        <v>1</v>
      </c>
      <c r="R65" s="111">
        <v>1</v>
      </c>
      <c r="S65" s="111">
        <v>1</v>
      </c>
      <c r="T65" s="111">
        <v>3</v>
      </c>
    </row>
    <row r="66" spans="1:20" x14ac:dyDescent="0.35">
      <c r="A66" s="80" t="s">
        <v>6</v>
      </c>
      <c r="B66" s="74"/>
      <c r="C66" s="74"/>
      <c r="D66" s="74"/>
      <c r="E66" s="74"/>
      <c r="F66" s="74"/>
      <c r="G66" s="74"/>
      <c r="K66" s="76" t="s">
        <v>20</v>
      </c>
      <c r="L66" s="77">
        <v>0</v>
      </c>
      <c r="M66" s="77">
        <v>0</v>
      </c>
      <c r="N66" s="77">
        <v>0</v>
      </c>
      <c r="O66" s="77">
        <v>0</v>
      </c>
      <c r="P66" s="77">
        <v>0</v>
      </c>
      <c r="Q66" s="77">
        <v>0</v>
      </c>
      <c r="R66" s="77">
        <v>0</v>
      </c>
      <c r="S66" s="77">
        <v>0</v>
      </c>
      <c r="T66" s="111">
        <v>0</v>
      </c>
    </row>
    <row r="67" spans="1:20" x14ac:dyDescent="0.35">
      <c r="A67" s="76" t="s">
        <v>7</v>
      </c>
      <c r="B67" s="77">
        <v>1</v>
      </c>
      <c r="C67" s="77">
        <v>0</v>
      </c>
      <c r="D67" s="77">
        <v>0</v>
      </c>
      <c r="E67" s="77">
        <v>0</v>
      </c>
      <c r="F67" s="77">
        <v>0</v>
      </c>
      <c r="G67" s="77">
        <v>0</v>
      </c>
      <c r="H67" s="77">
        <v>0</v>
      </c>
      <c r="I67" s="77">
        <v>0</v>
      </c>
      <c r="J67" s="77">
        <v>0</v>
      </c>
      <c r="K67" s="93"/>
    </row>
    <row r="68" spans="1:20" x14ac:dyDescent="0.35">
      <c r="A68" s="76" t="s">
        <v>241</v>
      </c>
      <c r="B68" s="77">
        <v>0</v>
      </c>
      <c r="C68" s="77">
        <v>0</v>
      </c>
      <c r="D68" s="77">
        <v>0</v>
      </c>
      <c r="E68" s="77">
        <v>1</v>
      </c>
      <c r="F68" s="77">
        <v>0</v>
      </c>
      <c r="G68" s="77">
        <v>0</v>
      </c>
      <c r="H68" s="77">
        <v>0</v>
      </c>
      <c r="I68" s="77">
        <v>0</v>
      </c>
      <c r="J68" s="77">
        <v>0</v>
      </c>
      <c r="K68" s="81" t="s">
        <v>29</v>
      </c>
      <c r="L68" s="77">
        <v>24</v>
      </c>
      <c r="M68" s="77">
        <v>28</v>
      </c>
      <c r="N68" s="77">
        <v>36</v>
      </c>
      <c r="O68" s="77">
        <v>31</v>
      </c>
      <c r="P68" s="77">
        <v>59</v>
      </c>
      <c r="Q68" s="77">
        <v>42</v>
      </c>
      <c r="R68" s="111">
        <v>47</v>
      </c>
      <c r="S68" s="111">
        <v>32</v>
      </c>
      <c r="T68" s="111">
        <v>34</v>
      </c>
    </row>
    <row r="69" spans="1:20" x14ac:dyDescent="0.35">
      <c r="A69" s="76" t="s">
        <v>242</v>
      </c>
      <c r="B69" s="77">
        <v>0</v>
      </c>
      <c r="C69" s="77">
        <v>0</v>
      </c>
      <c r="D69" s="77">
        <v>0</v>
      </c>
      <c r="E69" s="77">
        <v>1</v>
      </c>
      <c r="F69" s="77">
        <v>0</v>
      </c>
      <c r="G69" s="77">
        <v>0</v>
      </c>
      <c r="H69" s="77">
        <v>0</v>
      </c>
      <c r="I69" s="77">
        <v>0</v>
      </c>
      <c r="J69" s="77">
        <v>0</v>
      </c>
      <c r="N69" s="21"/>
    </row>
    <row r="70" spans="1:20" x14ac:dyDescent="0.35">
      <c r="A70" s="76" t="s">
        <v>8</v>
      </c>
      <c r="B70" s="77">
        <v>2</v>
      </c>
      <c r="C70" s="77">
        <v>2</v>
      </c>
      <c r="D70" s="77">
        <v>0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v>0</v>
      </c>
      <c r="N70" s="21"/>
    </row>
    <row r="71" spans="1:20" x14ac:dyDescent="0.35">
      <c r="A71" s="76" t="s">
        <v>11</v>
      </c>
      <c r="B71" s="77">
        <v>1</v>
      </c>
      <c r="C71" s="77">
        <v>0</v>
      </c>
      <c r="D71" s="77">
        <v>1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7">
        <v>0</v>
      </c>
      <c r="N71" s="21"/>
    </row>
    <row r="72" spans="1:20" x14ac:dyDescent="0.35">
      <c r="B72" s="74"/>
      <c r="C72" s="74"/>
      <c r="D72" s="74"/>
      <c r="E72" s="75"/>
      <c r="F72" s="75"/>
      <c r="G72" s="3"/>
      <c r="H72" s="75"/>
      <c r="I72" s="75"/>
      <c r="J72" s="75"/>
      <c r="K72" s="75"/>
      <c r="M72" s="21"/>
    </row>
    <row r="73" spans="1:20" x14ac:dyDescent="0.35">
      <c r="A73" s="167" t="s">
        <v>76</v>
      </c>
      <c r="B73" s="168"/>
      <c r="C73" s="168"/>
      <c r="D73" s="168"/>
      <c r="E73" s="75"/>
      <c r="F73" s="3"/>
      <c r="G73" s="3"/>
      <c r="H73" s="3"/>
      <c r="M73" s="21"/>
    </row>
    <row r="74" spans="1:20" x14ac:dyDescent="0.35">
      <c r="A74" s="169"/>
      <c r="B74" s="82" t="s">
        <v>217</v>
      </c>
      <c r="C74" s="82" t="s">
        <v>258</v>
      </c>
      <c r="D74" s="195" t="s">
        <v>30</v>
      </c>
      <c r="E74" s="40">
        <v>2017</v>
      </c>
      <c r="F74" s="40">
        <v>2018</v>
      </c>
      <c r="G74" s="196" t="s">
        <v>30</v>
      </c>
      <c r="H74" s="152">
        <v>2018</v>
      </c>
      <c r="I74" s="152">
        <v>2019</v>
      </c>
      <c r="J74" s="151" t="s">
        <v>30</v>
      </c>
      <c r="K74" s="152">
        <v>2020</v>
      </c>
      <c r="L74" s="151" t="s">
        <v>30</v>
      </c>
      <c r="M74" s="152">
        <v>2021</v>
      </c>
      <c r="N74" s="151" t="s">
        <v>30</v>
      </c>
    </row>
    <row r="75" spans="1:20" x14ac:dyDescent="0.35">
      <c r="A75" s="171" t="s">
        <v>31</v>
      </c>
      <c r="B75" s="128">
        <v>4</v>
      </c>
      <c r="C75" s="128">
        <v>4</v>
      </c>
      <c r="D75" s="153">
        <f>(C75-B75)/B75</f>
        <v>0</v>
      </c>
      <c r="E75" s="128">
        <v>4</v>
      </c>
      <c r="F75" s="95">
        <v>5</v>
      </c>
      <c r="G75" s="153">
        <f>(F75-E75)/E75</f>
        <v>0.25</v>
      </c>
      <c r="H75" s="95">
        <v>5</v>
      </c>
      <c r="I75" s="95">
        <v>5</v>
      </c>
      <c r="J75" s="153">
        <f>(I75-H75)/H75</f>
        <v>0</v>
      </c>
      <c r="K75" s="95">
        <v>6</v>
      </c>
      <c r="L75" s="153">
        <f>(K75-I75)/I75</f>
        <v>0.2</v>
      </c>
      <c r="M75" s="95">
        <v>6</v>
      </c>
      <c r="N75" s="153">
        <f>(M75-K75)/K75</f>
        <v>0</v>
      </c>
    </row>
    <row r="76" spans="1:20" x14ac:dyDescent="0.35">
      <c r="A76" s="171" t="s">
        <v>32</v>
      </c>
      <c r="B76" s="128">
        <v>7</v>
      </c>
      <c r="C76" s="128">
        <v>10</v>
      </c>
      <c r="D76" s="153">
        <f>(C76-B76)/B76</f>
        <v>0.42857142857142855</v>
      </c>
      <c r="E76" s="128">
        <v>10</v>
      </c>
      <c r="F76" s="128">
        <v>10</v>
      </c>
      <c r="G76" s="153">
        <f>(F76-E76)/E76</f>
        <v>0</v>
      </c>
      <c r="H76" s="128">
        <v>10</v>
      </c>
      <c r="I76" s="95">
        <v>12</v>
      </c>
      <c r="J76" s="153">
        <f>(I76-H76)/H76</f>
        <v>0.2</v>
      </c>
      <c r="K76" s="95">
        <v>12</v>
      </c>
      <c r="L76" s="153">
        <f>(K76-I76)/I76</f>
        <v>0</v>
      </c>
      <c r="M76" s="95">
        <v>12</v>
      </c>
      <c r="N76" s="153">
        <f>(M76-K76)/K76</f>
        <v>0</v>
      </c>
    </row>
    <row r="77" spans="1:20" x14ac:dyDescent="0.35">
      <c r="A77" s="155" t="s">
        <v>151</v>
      </c>
      <c r="B77" s="3"/>
      <c r="C77" s="3"/>
      <c r="D77" s="3"/>
      <c r="E77" s="3"/>
      <c r="F77" s="3"/>
    </row>
    <row r="80" spans="1:20" ht="15.75" customHeight="1" x14ac:dyDescent="0.35">
      <c r="A80" s="198" t="s">
        <v>429</v>
      </c>
      <c r="B80" s="198"/>
      <c r="C80" s="198"/>
      <c r="D80" s="198"/>
      <c r="E80" s="198"/>
      <c r="F80" s="198"/>
    </row>
    <row r="81" spans="1:6" ht="25.15" customHeight="1" x14ac:dyDescent="0.35">
      <c r="A81" s="198"/>
      <c r="B81" s="198"/>
      <c r="C81" s="198"/>
      <c r="D81" s="198"/>
      <c r="E81" s="198"/>
      <c r="F81" s="198"/>
    </row>
    <row r="82" spans="1:6" ht="21.75" customHeight="1" x14ac:dyDescent="0.35">
      <c r="A82" s="199"/>
      <c r="B82" s="199"/>
      <c r="C82" s="199"/>
      <c r="D82" s="199"/>
      <c r="E82" s="199"/>
      <c r="F82" s="199"/>
    </row>
    <row r="83" spans="1:6" x14ac:dyDescent="0.35">
      <c r="A83" s="83" t="s">
        <v>79</v>
      </c>
      <c r="B83" s="200" t="s">
        <v>80</v>
      </c>
      <c r="C83" s="201"/>
      <c r="D83" s="200" t="s">
        <v>38</v>
      </c>
      <c r="E83" s="201"/>
      <c r="F83" s="42"/>
    </row>
    <row r="84" spans="1:6" x14ac:dyDescent="0.35">
      <c r="A84" s="43"/>
      <c r="B84" s="44"/>
      <c r="C84" s="45"/>
      <c r="D84" s="44"/>
      <c r="E84" s="45"/>
      <c r="F84" s="45" t="s">
        <v>4</v>
      </c>
    </row>
    <row r="85" spans="1:6" x14ac:dyDescent="0.35">
      <c r="A85" s="46"/>
      <c r="B85" s="47" t="s">
        <v>39</v>
      </c>
      <c r="C85" s="48" t="s">
        <v>40</v>
      </c>
      <c r="D85" s="47" t="s">
        <v>39</v>
      </c>
      <c r="E85" s="48" t="s">
        <v>41</v>
      </c>
      <c r="F85" s="48" t="s">
        <v>39</v>
      </c>
    </row>
    <row r="86" spans="1:6" x14ac:dyDescent="0.35">
      <c r="A86" s="49" t="s">
        <v>1</v>
      </c>
      <c r="B86" s="43"/>
      <c r="C86" s="50"/>
      <c r="D86" s="43"/>
      <c r="E86" s="50"/>
      <c r="F86" s="49"/>
    </row>
    <row r="87" spans="1:6" x14ac:dyDescent="0.3">
      <c r="A87" s="51" t="s">
        <v>81</v>
      </c>
      <c r="B87" s="172">
        <v>1782</v>
      </c>
      <c r="C87" s="96">
        <f t="shared" ref="C87:C93" si="15">B87/F87</f>
        <v>0.87352941176470589</v>
      </c>
      <c r="D87" s="172">
        <v>258</v>
      </c>
      <c r="E87" s="96">
        <f>D87/F87</f>
        <v>0.12647058823529411</v>
      </c>
      <c r="F87" s="53">
        <f>SUM(B87,D87)</f>
        <v>2040</v>
      </c>
    </row>
    <row r="88" spans="1:6" x14ac:dyDescent="0.3">
      <c r="A88" s="51" t="s">
        <v>82</v>
      </c>
      <c r="B88" s="172">
        <v>3612</v>
      </c>
      <c r="C88" s="96">
        <f t="shared" si="15"/>
        <v>0.88119053427665284</v>
      </c>
      <c r="D88" s="172">
        <v>487</v>
      </c>
      <c r="E88" s="96">
        <f t="shared" ref="E88:E93" si="16">D88/F88</f>
        <v>0.11880946572334716</v>
      </c>
      <c r="F88" s="53">
        <f t="shared" ref="F88:F92" si="17">SUM(B88,D88)</f>
        <v>4099</v>
      </c>
    </row>
    <row r="89" spans="1:6" x14ac:dyDescent="0.3">
      <c r="A89" s="51" t="s">
        <v>83</v>
      </c>
      <c r="B89" s="172">
        <v>3028</v>
      </c>
      <c r="C89" s="96">
        <f t="shared" si="15"/>
        <v>0.66258205689277905</v>
      </c>
      <c r="D89" s="172">
        <v>1542</v>
      </c>
      <c r="E89" s="96">
        <f t="shared" si="16"/>
        <v>0.33741794310722101</v>
      </c>
      <c r="F89" s="53">
        <f t="shared" si="17"/>
        <v>4570</v>
      </c>
    </row>
    <row r="90" spans="1:6" x14ac:dyDescent="0.3">
      <c r="A90" s="51" t="s">
        <v>84</v>
      </c>
      <c r="B90" s="172">
        <v>3072</v>
      </c>
      <c r="C90" s="96">
        <f t="shared" si="15"/>
        <v>0.5354715007843821</v>
      </c>
      <c r="D90" s="172">
        <v>2665</v>
      </c>
      <c r="E90" s="96">
        <f t="shared" si="16"/>
        <v>0.4645284992156179</v>
      </c>
      <c r="F90" s="53">
        <f t="shared" si="17"/>
        <v>5737</v>
      </c>
    </row>
    <row r="91" spans="1:6" x14ac:dyDescent="0.3">
      <c r="A91" s="51" t="s">
        <v>85</v>
      </c>
      <c r="B91" s="172">
        <v>7187</v>
      </c>
      <c r="C91" s="96">
        <f t="shared" si="15"/>
        <v>0.62691905094207956</v>
      </c>
      <c r="D91" s="172">
        <v>4277</v>
      </c>
      <c r="E91" s="96">
        <f t="shared" si="16"/>
        <v>0.37308094905792044</v>
      </c>
      <c r="F91" s="53">
        <f t="shared" si="17"/>
        <v>11464</v>
      </c>
    </row>
    <row r="92" spans="1:6" x14ac:dyDescent="0.3">
      <c r="A92" s="54" t="s">
        <v>86</v>
      </c>
      <c r="B92" s="172">
        <v>4053</v>
      </c>
      <c r="C92" s="174">
        <f t="shared" si="15"/>
        <v>0.92386596763163897</v>
      </c>
      <c r="D92" s="172">
        <v>334</v>
      </c>
      <c r="E92" s="174">
        <f t="shared" si="16"/>
        <v>7.6134032368361068E-2</v>
      </c>
      <c r="F92" s="53">
        <f t="shared" si="17"/>
        <v>4387</v>
      </c>
    </row>
    <row r="93" spans="1:6" x14ac:dyDescent="0.35">
      <c r="A93" s="59" t="s">
        <v>49</v>
      </c>
      <c r="B93" s="60">
        <f>SUM(B87:B92)</f>
        <v>22734</v>
      </c>
      <c r="C93" s="97">
        <f t="shared" si="15"/>
        <v>0.70390438740440286</v>
      </c>
      <c r="D93" s="60">
        <f>SUM(D87:D92)</f>
        <v>9563</v>
      </c>
      <c r="E93" s="97">
        <f t="shared" si="16"/>
        <v>0.29609561259559714</v>
      </c>
      <c r="F93" s="62">
        <f>SUM(F87:F92)</f>
        <v>32297</v>
      </c>
    </row>
    <row r="94" spans="1:6" x14ac:dyDescent="0.35">
      <c r="A94" s="63"/>
      <c r="B94" s="64"/>
      <c r="C94" s="98"/>
      <c r="D94" s="66"/>
      <c r="E94" s="98"/>
      <c r="F94" s="67"/>
    </row>
    <row r="95" spans="1:6" x14ac:dyDescent="0.35">
      <c r="A95" s="49" t="s">
        <v>50</v>
      </c>
      <c r="B95" s="64"/>
      <c r="C95" s="98"/>
      <c r="D95" s="66"/>
      <c r="E95" s="98"/>
      <c r="F95" s="67"/>
    </row>
    <row r="96" spans="1:6" x14ac:dyDescent="0.3">
      <c r="A96" s="51" t="s">
        <v>81</v>
      </c>
      <c r="B96" s="172">
        <v>489</v>
      </c>
      <c r="C96" s="96">
        <f>B96/F96</f>
        <v>0.92613636363636365</v>
      </c>
      <c r="D96" s="172">
        <v>39</v>
      </c>
      <c r="E96" s="96">
        <f>D96/F96</f>
        <v>7.3863636363636367E-2</v>
      </c>
      <c r="F96" s="53">
        <f t="shared" ref="F96:F103" si="18">SUM(B96,D96)</f>
        <v>528</v>
      </c>
    </row>
    <row r="97" spans="1:6" x14ac:dyDescent="0.3">
      <c r="A97" s="51" t="s">
        <v>82</v>
      </c>
      <c r="B97" s="172">
        <v>355</v>
      </c>
      <c r="C97" s="96">
        <f t="shared" ref="C97:C103" si="19">B97/F97</f>
        <v>0.84928229665071775</v>
      </c>
      <c r="D97" s="172">
        <v>63</v>
      </c>
      <c r="E97" s="96">
        <f t="shared" ref="E97:E103" si="20">D97/F97</f>
        <v>0.15071770334928231</v>
      </c>
      <c r="F97" s="53">
        <f t="shared" si="18"/>
        <v>418</v>
      </c>
    </row>
    <row r="98" spans="1:6" x14ac:dyDescent="0.3">
      <c r="A98" s="51" t="s">
        <v>83</v>
      </c>
      <c r="B98" s="172">
        <v>206</v>
      </c>
      <c r="C98" s="96">
        <f t="shared" si="19"/>
        <v>0.9321266968325792</v>
      </c>
      <c r="D98" s="172">
        <v>15</v>
      </c>
      <c r="E98" s="96">
        <f t="shared" si="20"/>
        <v>6.7873303167420809E-2</v>
      </c>
      <c r="F98" s="53">
        <f t="shared" si="18"/>
        <v>221</v>
      </c>
    </row>
    <row r="99" spans="1:6" x14ac:dyDescent="0.3">
      <c r="A99" s="51" t="s">
        <v>84</v>
      </c>
      <c r="B99" s="172">
        <v>735</v>
      </c>
      <c r="C99" s="96">
        <f t="shared" si="19"/>
        <v>1</v>
      </c>
      <c r="D99" s="172">
        <v>0</v>
      </c>
      <c r="E99" s="96">
        <f t="shared" si="20"/>
        <v>0</v>
      </c>
      <c r="F99" s="53">
        <f t="shared" si="18"/>
        <v>735</v>
      </c>
    </row>
    <row r="100" spans="1:6" x14ac:dyDescent="0.3">
      <c r="A100" s="51" t="s">
        <v>85</v>
      </c>
      <c r="B100" s="172">
        <v>217</v>
      </c>
      <c r="C100" s="96">
        <f t="shared" si="19"/>
        <v>0.96017699115044253</v>
      </c>
      <c r="D100" s="172">
        <v>9</v>
      </c>
      <c r="E100" s="96">
        <f t="shared" si="20"/>
        <v>3.9823008849557522E-2</v>
      </c>
      <c r="F100" s="53">
        <f t="shared" si="18"/>
        <v>226</v>
      </c>
    </row>
    <row r="101" spans="1:6" x14ac:dyDescent="0.3">
      <c r="A101" s="51" t="s">
        <v>87</v>
      </c>
      <c r="B101" s="172">
        <v>0</v>
      </c>
      <c r="C101" s="164" t="s">
        <v>354</v>
      </c>
      <c r="D101" s="172">
        <v>0</v>
      </c>
      <c r="E101" s="164" t="s">
        <v>354</v>
      </c>
      <c r="F101" s="53">
        <f t="shared" si="18"/>
        <v>0</v>
      </c>
    </row>
    <row r="102" spans="1:6" x14ac:dyDescent="0.3">
      <c r="A102" s="51" t="s">
        <v>86</v>
      </c>
      <c r="B102" s="172">
        <v>305</v>
      </c>
      <c r="C102" s="96">
        <f t="shared" si="19"/>
        <v>0.9713375796178344</v>
      </c>
      <c r="D102" s="172">
        <v>9</v>
      </c>
      <c r="E102" s="96">
        <f t="shared" si="20"/>
        <v>2.8662420382165606E-2</v>
      </c>
      <c r="F102" s="53">
        <f t="shared" si="18"/>
        <v>314</v>
      </c>
    </row>
    <row r="103" spans="1:6" x14ac:dyDescent="0.3">
      <c r="A103" s="54" t="s">
        <v>178</v>
      </c>
      <c r="B103" s="197">
        <v>240</v>
      </c>
      <c r="C103" s="96">
        <f t="shared" si="19"/>
        <v>0.87912087912087911</v>
      </c>
      <c r="D103" s="197">
        <v>33</v>
      </c>
      <c r="E103" s="96">
        <f t="shared" si="20"/>
        <v>0.12087912087912088</v>
      </c>
      <c r="F103" s="53">
        <f t="shared" si="18"/>
        <v>273</v>
      </c>
    </row>
    <row r="104" spans="1:6" x14ac:dyDescent="0.35">
      <c r="A104" s="59" t="s">
        <v>62</v>
      </c>
      <c r="B104" s="60">
        <f>SUM(B96:B103)</f>
        <v>2547</v>
      </c>
      <c r="C104" s="61">
        <f>B104/F104</f>
        <v>0.93812154696132599</v>
      </c>
      <c r="D104" s="60">
        <f>SUM(D96:D103)</f>
        <v>168</v>
      </c>
      <c r="E104" s="61">
        <f>D104/F104</f>
        <v>6.1878453038674036E-2</v>
      </c>
      <c r="F104" s="62">
        <f>SUM(F96:F103)</f>
        <v>2715</v>
      </c>
    </row>
    <row r="105" spans="1:6" x14ac:dyDescent="0.35">
      <c r="A105" s="67"/>
      <c r="B105" s="69"/>
      <c r="C105" s="100"/>
      <c r="D105" s="69"/>
      <c r="E105" s="100"/>
      <c r="F105" s="71"/>
    </row>
    <row r="106" spans="1:6" x14ac:dyDescent="0.35">
      <c r="A106" s="49" t="s">
        <v>4</v>
      </c>
      <c r="B106" s="64"/>
      <c r="C106" s="98"/>
      <c r="D106" s="66"/>
      <c r="E106" s="98"/>
      <c r="F106" s="67"/>
    </row>
    <row r="107" spans="1:6" x14ac:dyDescent="0.35">
      <c r="A107" s="51" t="s">
        <v>81</v>
      </c>
      <c r="B107" s="52">
        <f>SUM(B87+B96)</f>
        <v>2271</v>
      </c>
      <c r="C107" s="96">
        <f>B107/F107</f>
        <v>0.88434579439252337</v>
      </c>
      <c r="D107" s="52">
        <f>SUM(D87+D96)</f>
        <v>297</v>
      </c>
      <c r="E107" s="96">
        <f>D107/F107</f>
        <v>0.11565420560747663</v>
      </c>
      <c r="F107" s="53">
        <f>SUM(F87+F96)</f>
        <v>2568</v>
      </c>
    </row>
    <row r="108" spans="1:6" x14ac:dyDescent="0.35">
      <c r="A108" s="51" t="s">
        <v>82</v>
      </c>
      <c r="B108" s="52">
        <f>SUM(B88+B97)</f>
        <v>3967</v>
      </c>
      <c r="C108" s="96">
        <f t="shared" ref="C108:C114" si="21">B108/F108</f>
        <v>0.87823776843037415</v>
      </c>
      <c r="D108" s="52">
        <f>SUM(D88+D97)</f>
        <v>550</v>
      </c>
      <c r="E108" s="96">
        <f t="shared" ref="E108:E114" si="22">D108/F108</f>
        <v>0.12176223156962586</v>
      </c>
      <c r="F108" s="53">
        <f>SUM(F88+F97)</f>
        <v>4517</v>
      </c>
    </row>
    <row r="109" spans="1:6" x14ac:dyDescent="0.35">
      <c r="A109" s="51" t="s">
        <v>83</v>
      </c>
      <c r="B109" s="52">
        <f>SUM(B89+B98)</f>
        <v>3234</v>
      </c>
      <c r="C109" s="96">
        <f t="shared" si="21"/>
        <v>0.6750156543519098</v>
      </c>
      <c r="D109" s="52">
        <f>SUM(D89+D98)</f>
        <v>1557</v>
      </c>
      <c r="E109" s="96">
        <f t="shared" si="22"/>
        <v>0.32498434564809014</v>
      </c>
      <c r="F109" s="53">
        <f>SUM(F89+F98)</f>
        <v>4791</v>
      </c>
    </row>
    <row r="110" spans="1:6" x14ac:dyDescent="0.35">
      <c r="A110" s="51" t="s">
        <v>84</v>
      </c>
      <c r="B110" s="52">
        <f>SUM(B90+B99)</f>
        <v>3807</v>
      </c>
      <c r="C110" s="96">
        <f t="shared" si="21"/>
        <v>0.58822620519159452</v>
      </c>
      <c r="D110" s="52">
        <f>SUM(D90+D99)</f>
        <v>2665</v>
      </c>
      <c r="E110" s="96">
        <f t="shared" si="22"/>
        <v>0.41177379480840542</v>
      </c>
      <c r="F110" s="53">
        <f>SUM(F90+F99)</f>
        <v>6472</v>
      </c>
    </row>
    <row r="111" spans="1:6" x14ac:dyDescent="0.35">
      <c r="A111" s="51" t="s">
        <v>85</v>
      </c>
      <c r="B111" s="52">
        <f>SUM(B91+B100)</f>
        <v>7404</v>
      </c>
      <c r="C111" s="96">
        <f t="shared" si="21"/>
        <v>0.63336184773310522</v>
      </c>
      <c r="D111" s="52">
        <f>SUM(D91+D100)</f>
        <v>4286</v>
      </c>
      <c r="E111" s="96">
        <f t="shared" si="22"/>
        <v>0.36663815226689478</v>
      </c>
      <c r="F111" s="53">
        <f>SUM(F91+F100)</f>
        <v>11690</v>
      </c>
    </row>
    <row r="112" spans="1:6" x14ac:dyDescent="0.35">
      <c r="A112" s="51" t="s">
        <v>87</v>
      </c>
      <c r="B112" s="52">
        <f>SUM(B101)</f>
        <v>0</v>
      </c>
      <c r="C112" s="164" t="s">
        <v>354</v>
      </c>
      <c r="D112" s="52">
        <f t="shared" ref="D112:D114" si="23">SUM(F112-B112)</f>
        <v>0</v>
      </c>
      <c r="E112" s="164" t="s">
        <v>354</v>
      </c>
      <c r="F112" s="53">
        <f>SUM(F101)</f>
        <v>0</v>
      </c>
    </row>
    <row r="113" spans="1:6" x14ac:dyDescent="0.35">
      <c r="A113" s="54" t="s">
        <v>86</v>
      </c>
      <c r="B113" s="55">
        <f>SUM(B92+B102)</f>
        <v>4358</v>
      </c>
      <c r="C113" s="96">
        <f t="shared" si="21"/>
        <v>0.92703680068070626</v>
      </c>
      <c r="D113" s="55">
        <f>SUM(D92+D102)</f>
        <v>343</v>
      </c>
      <c r="E113" s="96">
        <f t="shared" si="22"/>
        <v>7.2963199319293764E-2</v>
      </c>
      <c r="F113" s="58">
        <f>SUM(F92+F102)</f>
        <v>4701</v>
      </c>
    </row>
    <row r="114" spans="1:6" x14ac:dyDescent="0.35">
      <c r="A114" s="54" t="s">
        <v>178</v>
      </c>
      <c r="B114" s="57">
        <f>SUM(B103)</f>
        <v>240</v>
      </c>
      <c r="C114" s="96">
        <f t="shared" si="21"/>
        <v>0.87912087912087911</v>
      </c>
      <c r="D114" s="52">
        <f t="shared" si="23"/>
        <v>33</v>
      </c>
      <c r="E114" s="96">
        <f t="shared" si="22"/>
        <v>0.12087912087912088</v>
      </c>
      <c r="F114" s="68">
        <f>SUM(F103)</f>
        <v>273</v>
      </c>
    </row>
    <row r="115" spans="1:6" x14ac:dyDescent="0.35">
      <c r="A115" s="59" t="s">
        <v>51</v>
      </c>
      <c r="B115" s="60">
        <f>SUM(B107:B114)</f>
        <v>25281</v>
      </c>
      <c r="C115" s="61">
        <f>B115/F115</f>
        <v>0.72206671998172056</v>
      </c>
      <c r="D115" s="60">
        <f>SUM(D107:D114)</f>
        <v>9731</v>
      </c>
      <c r="E115" s="61">
        <f>D115/F115</f>
        <v>0.27793328001827944</v>
      </c>
      <c r="F115" s="62">
        <f>SUM(F107:F114)</f>
        <v>35012</v>
      </c>
    </row>
    <row r="116" spans="1:6" x14ac:dyDescent="0.35">
      <c r="A116" s="165"/>
      <c r="B116" s="165"/>
      <c r="C116" s="165"/>
      <c r="D116" s="165"/>
      <c r="E116" s="165"/>
      <c r="F116" s="165"/>
    </row>
    <row r="117" spans="1:6" x14ac:dyDescent="0.35">
      <c r="A117" s="72" t="s">
        <v>92</v>
      </c>
      <c r="B117" s="165"/>
      <c r="C117" s="165"/>
      <c r="D117" s="165"/>
      <c r="E117" s="165"/>
      <c r="F117" s="165"/>
    </row>
  </sheetData>
  <mergeCells count="6">
    <mergeCell ref="A1:L1"/>
    <mergeCell ref="A2:L2"/>
    <mergeCell ref="A80:F81"/>
    <mergeCell ref="A82:F82"/>
    <mergeCell ref="B83:C83"/>
    <mergeCell ref="D83:E83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84"/>
  <sheetViews>
    <sheetView topLeftCell="H1" zoomScale="75" zoomScaleNormal="75" zoomScaleSheetLayoutView="100" workbookViewId="0">
      <selection activeCell="AA32" sqref="AA32"/>
    </sheetView>
  </sheetViews>
  <sheetFormatPr defaultColWidth="8.75" defaultRowHeight="15.5" x14ac:dyDescent="0.35"/>
  <cols>
    <col min="1" max="1" width="24.08203125" style="14" customWidth="1"/>
    <col min="2" max="9" width="10.75" style="14" customWidth="1"/>
    <col min="10" max="10" width="10.58203125" style="14" bestFit="1" customWidth="1"/>
    <col min="11" max="11" width="12.08203125" style="14" customWidth="1"/>
    <col min="12" max="13" width="10.75" style="14" customWidth="1"/>
    <col min="14" max="16" width="10.58203125" style="14" customWidth="1"/>
    <col min="17" max="16384" width="8.75" style="14"/>
  </cols>
  <sheetData>
    <row r="1" spans="1:23" ht="24.75" customHeight="1" x14ac:dyDescent="0.35">
      <c r="A1" s="202" t="s">
        <v>24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23" ht="23" x14ac:dyDescent="0.35">
      <c r="A2" s="202" t="s">
        <v>19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</row>
    <row r="3" spans="1:23" ht="17.5" x14ac:dyDescent="0.35">
      <c r="A3" s="27"/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23" ht="17.5" x14ac:dyDescent="0.35">
      <c r="A4" s="16" t="s">
        <v>0</v>
      </c>
      <c r="B4" s="13" t="s">
        <v>259</v>
      </c>
      <c r="E4" s="13"/>
      <c r="F4" s="13"/>
      <c r="G4" s="13"/>
      <c r="H4" s="15"/>
      <c r="I4" s="15"/>
      <c r="J4" s="15"/>
      <c r="K4" s="15"/>
      <c r="L4" s="15"/>
    </row>
    <row r="5" spans="1:23" ht="17.5" x14ac:dyDescent="0.35">
      <c r="A5" s="16"/>
      <c r="B5" s="16"/>
      <c r="C5" s="13"/>
      <c r="D5" s="13"/>
      <c r="E5" s="13"/>
      <c r="F5" s="13"/>
      <c r="G5" s="13"/>
      <c r="H5" s="15"/>
      <c r="I5" s="15"/>
      <c r="J5" s="15"/>
      <c r="K5" s="15"/>
      <c r="L5" s="15"/>
    </row>
    <row r="6" spans="1:23" ht="16" thickBot="1" x14ac:dyDescent="0.4">
      <c r="A6" s="3"/>
      <c r="B6" s="1" t="s">
        <v>22</v>
      </c>
      <c r="C6" s="1" t="s">
        <v>23</v>
      </c>
      <c r="D6" s="1" t="s">
        <v>153</v>
      </c>
      <c r="E6" s="1" t="s">
        <v>186</v>
      </c>
      <c r="F6" s="1" t="s">
        <v>217</v>
      </c>
      <c r="G6" s="1" t="s">
        <v>258</v>
      </c>
      <c r="H6" s="1" t="s">
        <v>312</v>
      </c>
      <c r="I6" s="1" t="s">
        <v>357</v>
      </c>
      <c r="J6" s="1" t="s">
        <v>399</v>
      </c>
      <c r="K6" s="1" t="s">
        <v>428</v>
      </c>
      <c r="L6" s="3"/>
      <c r="M6" s="1" t="s">
        <v>22</v>
      </c>
      <c r="N6" s="1" t="s">
        <v>23</v>
      </c>
      <c r="O6" s="1" t="s">
        <v>153</v>
      </c>
      <c r="P6" s="1" t="s">
        <v>186</v>
      </c>
      <c r="Q6" s="1" t="s">
        <v>217</v>
      </c>
      <c r="R6" s="1" t="s">
        <v>258</v>
      </c>
      <c r="S6" s="1" t="s">
        <v>312</v>
      </c>
      <c r="T6" s="1" t="s">
        <v>357</v>
      </c>
      <c r="U6" s="1" t="s">
        <v>399</v>
      </c>
      <c r="V6" s="1" t="s">
        <v>428</v>
      </c>
    </row>
    <row r="7" spans="1:23" ht="16" thickTop="1" x14ac:dyDescent="0.35">
      <c r="A7" s="19" t="s">
        <v>89</v>
      </c>
      <c r="B7" s="3"/>
      <c r="C7" s="3"/>
      <c r="D7" s="3"/>
      <c r="E7" s="3"/>
      <c r="F7" s="3"/>
      <c r="G7" s="3"/>
      <c r="H7" s="3"/>
      <c r="I7" s="18"/>
      <c r="J7" s="18"/>
      <c r="K7" s="18"/>
      <c r="L7" s="137" t="s">
        <v>90</v>
      </c>
      <c r="M7" s="3"/>
      <c r="N7" s="3"/>
      <c r="O7" s="3"/>
      <c r="P7" s="3"/>
      <c r="Q7" s="3"/>
      <c r="R7" s="3"/>
      <c r="S7" s="18"/>
      <c r="T7" s="18"/>
      <c r="U7" s="18"/>
    </row>
    <row r="8" spans="1:23" x14ac:dyDescent="0.35">
      <c r="A8" s="3" t="s">
        <v>1</v>
      </c>
      <c r="B8" s="10"/>
      <c r="C8" s="10"/>
      <c r="D8" s="10"/>
      <c r="E8" s="10"/>
      <c r="F8" s="10"/>
      <c r="G8" s="10">
        <v>26</v>
      </c>
      <c r="H8" s="10">
        <v>114</v>
      </c>
      <c r="I8" s="110">
        <v>537</v>
      </c>
      <c r="J8" s="110">
        <v>564</v>
      </c>
      <c r="K8" s="110">
        <v>590</v>
      </c>
      <c r="L8" s="88" t="s">
        <v>1</v>
      </c>
      <c r="M8" s="10"/>
      <c r="N8" s="10"/>
      <c r="O8" s="10"/>
      <c r="P8" s="10"/>
      <c r="Q8" s="10"/>
      <c r="R8" s="10">
        <v>19</v>
      </c>
      <c r="S8" s="110">
        <v>81</v>
      </c>
      <c r="T8" s="110">
        <v>405</v>
      </c>
      <c r="U8" s="110">
        <v>390</v>
      </c>
      <c r="V8" s="110">
        <v>392</v>
      </c>
      <c r="W8" s="138"/>
    </row>
    <row r="9" spans="1:23" x14ac:dyDescent="0.35">
      <c r="A9" s="3" t="s">
        <v>2</v>
      </c>
      <c r="B9" s="10"/>
      <c r="C9" s="10"/>
      <c r="D9" s="10"/>
      <c r="E9" s="10"/>
      <c r="F9" s="10"/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88" t="s">
        <v>2</v>
      </c>
      <c r="M9" s="10"/>
      <c r="N9" s="10"/>
      <c r="O9" s="10"/>
      <c r="P9" s="10"/>
      <c r="Q9" s="10"/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38"/>
    </row>
    <row r="10" spans="1:23" x14ac:dyDescent="0.35">
      <c r="A10" s="3" t="s">
        <v>5</v>
      </c>
      <c r="B10" s="10"/>
      <c r="C10" s="10"/>
      <c r="D10" s="10"/>
      <c r="E10" s="10"/>
      <c r="F10" s="10"/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88" t="s">
        <v>5</v>
      </c>
      <c r="M10" s="10"/>
      <c r="N10" s="10"/>
      <c r="O10" s="10"/>
      <c r="P10" s="10"/>
      <c r="Q10" s="10"/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38"/>
    </row>
    <row r="11" spans="1:23" x14ac:dyDescent="0.35">
      <c r="A11" s="3" t="s">
        <v>3</v>
      </c>
      <c r="B11" s="10"/>
      <c r="C11" s="10"/>
      <c r="D11" s="10"/>
      <c r="E11" s="10"/>
      <c r="F11" s="10"/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88" t="s">
        <v>3</v>
      </c>
      <c r="M11" s="10"/>
      <c r="N11" s="10"/>
      <c r="O11" s="10"/>
      <c r="P11" s="10"/>
      <c r="Q11" s="10"/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38"/>
    </row>
    <row r="12" spans="1:23" x14ac:dyDescent="0.35">
      <c r="A12" s="7" t="s">
        <v>4</v>
      </c>
      <c r="B12" s="8">
        <f t="shared" ref="B12:K12" si="0">SUM(B8:B11)</f>
        <v>0</v>
      </c>
      <c r="C12" s="8">
        <f t="shared" si="0"/>
        <v>0</v>
      </c>
      <c r="D12" s="8">
        <f t="shared" si="0"/>
        <v>0</v>
      </c>
      <c r="E12" s="8">
        <f t="shared" si="0"/>
        <v>0</v>
      </c>
      <c r="F12" s="8">
        <f t="shared" si="0"/>
        <v>0</v>
      </c>
      <c r="G12" s="8">
        <f t="shared" si="0"/>
        <v>26</v>
      </c>
      <c r="H12" s="8">
        <f t="shared" si="0"/>
        <v>114</v>
      </c>
      <c r="I12" s="8">
        <f t="shared" si="0"/>
        <v>537</v>
      </c>
      <c r="J12" s="8">
        <f t="shared" si="0"/>
        <v>564</v>
      </c>
      <c r="K12" s="8">
        <f t="shared" si="0"/>
        <v>590</v>
      </c>
      <c r="L12" s="91" t="s">
        <v>4</v>
      </c>
      <c r="M12" s="8">
        <f t="shared" ref="M12:V12" si="1">SUM(M8:M11)</f>
        <v>0</v>
      </c>
      <c r="N12" s="8">
        <f t="shared" si="1"/>
        <v>0</v>
      </c>
      <c r="O12" s="8">
        <f t="shared" si="1"/>
        <v>0</v>
      </c>
      <c r="P12" s="8">
        <f t="shared" si="1"/>
        <v>0</v>
      </c>
      <c r="Q12" s="8">
        <f t="shared" si="1"/>
        <v>0</v>
      </c>
      <c r="R12" s="8">
        <f t="shared" si="1"/>
        <v>19</v>
      </c>
      <c r="S12" s="8">
        <f t="shared" si="1"/>
        <v>81</v>
      </c>
      <c r="T12" s="8">
        <f t="shared" si="1"/>
        <v>405</v>
      </c>
      <c r="U12" s="8">
        <f t="shared" si="1"/>
        <v>390</v>
      </c>
      <c r="V12" s="8">
        <f t="shared" si="1"/>
        <v>392</v>
      </c>
      <c r="W12" s="138"/>
    </row>
    <row r="13" spans="1:23" x14ac:dyDescent="0.35">
      <c r="A13" s="3"/>
      <c r="B13" s="3"/>
      <c r="C13" s="7"/>
      <c r="D13" s="29"/>
      <c r="E13" s="3"/>
      <c r="F13" s="3"/>
      <c r="G13" s="3"/>
      <c r="H13" s="3"/>
      <c r="I13" s="3"/>
      <c r="J13" s="3"/>
      <c r="K13" s="3"/>
      <c r="L13" s="139"/>
      <c r="M13" s="29"/>
      <c r="N13" s="140"/>
      <c r="O13" s="29"/>
      <c r="P13" s="3"/>
      <c r="Q13" s="3"/>
      <c r="R13" s="3"/>
      <c r="S13" s="18"/>
      <c r="T13" s="18"/>
      <c r="U13" s="18"/>
    </row>
    <row r="14" spans="1:23" ht="18" customHeight="1" thickBot="1" x14ac:dyDescent="0.4">
      <c r="A14" s="7"/>
      <c r="B14" s="1" t="s">
        <v>22</v>
      </c>
      <c r="C14" s="1" t="s">
        <v>23</v>
      </c>
      <c r="D14" s="1" t="s">
        <v>153</v>
      </c>
      <c r="E14" s="1" t="s">
        <v>186</v>
      </c>
      <c r="F14" s="1" t="s">
        <v>217</v>
      </c>
      <c r="G14" s="1" t="s">
        <v>258</v>
      </c>
      <c r="H14" s="1" t="s">
        <v>312</v>
      </c>
      <c r="I14" s="1" t="s">
        <v>357</v>
      </c>
      <c r="J14" s="1" t="s">
        <v>399</v>
      </c>
      <c r="K14" s="1" t="s">
        <v>428</v>
      </c>
      <c r="L14" s="141"/>
      <c r="M14" s="1" t="s">
        <v>22</v>
      </c>
      <c r="N14" s="1" t="s">
        <v>23</v>
      </c>
      <c r="O14" s="1" t="s">
        <v>153</v>
      </c>
      <c r="P14" s="1" t="s">
        <v>186</v>
      </c>
      <c r="Q14" s="1" t="s">
        <v>217</v>
      </c>
      <c r="R14" s="1" t="s">
        <v>258</v>
      </c>
      <c r="S14" s="1" t="s">
        <v>312</v>
      </c>
      <c r="T14" s="1" t="s">
        <v>357</v>
      </c>
      <c r="U14" s="1" t="s">
        <v>399</v>
      </c>
      <c r="V14" s="1" t="s">
        <v>428</v>
      </c>
    </row>
    <row r="15" spans="1:23" ht="16.5" customHeight="1" thickTop="1" x14ac:dyDescent="0.35">
      <c r="A15" s="19" t="s">
        <v>12</v>
      </c>
      <c r="B15" s="3"/>
      <c r="C15" s="3"/>
      <c r="D15" s="3"/>
      <c r="E15" s="3"/>
      <c r="F15" s="3"/>
      <c r="G15" s="3"/>
      <c r="H15" s="3"/>
      <c r="I15" s="18"/>
      <c r="J15" s="18"/>
      <c r="K15" s="18"/>
      <c r="L15" s="142" t="s">
        <v>152</v>
      </c>
      <c r="M15" s="18"/>
      <c r="N15" s="18"/>
      <c r="O15" s="3"/>
      <c r="P15" s="3"/>
      <c r="Q15" s="3"/>
      <c r="R15" s="3"/>
      <c r="S15" s="18"/>
      <c r="T15" s="18"/>
      <c r="U15" s="18"/>
    </row>
    <row r="16" spans="1:23" ht="15" customHeight="1" x14ac:dyDescent="0.35">
      <c r="A16" s="3" t="s">
        <v>1</v>
      </c>
      <c r="B16" s="10"/>
      <c r="C16" s="10"/>
      <c r="D16" s="10"/>
      <c r="E16" s="10"/>
      <c r="F16" s="10"/>
      <c r="G16" s="10">
        <v>21</v>
      </c>
      <c r="H16" s="10">
        <v>91</v>
      </c>
      <c r="I16" s="95">
        <v>167</v>
      </c>
      <c r="J16" s="95">
        <v>169</v>
      </c>
      <c r="K16" s="95">
        <v>176</v>
      </c>
      <c r="L16" s="88" t="s">
        <v>1</v>
      </c>
      <c r="M16" s="10"/>
      <c r="N16" s="10"/>
      <c r="O16" s="10"/>
      <c r="P16" s="10"/>
      <c r="Q16" s="10"/>
      <c r="R16" s="10">
        <v>1</v>
      </c>
      <c r="S16" s="10">
        <v>1</v>
      </c>
      <c r="T16" s="10">
        <v>1</v>
      </c>
      <c r="U16" s="110">
        <v>1</v>
      </c>
      <c r="V16" s="111">
        <v>1</v>
      </c>
    </row>
    <row r="17" spans="1:28" ht="15" customHeight="1" x14ac:dyDescent="0.35">
      <c r="A17" s="3" t="s">
        <v>2</v>
      </c>
      <c r="B17" s="10"/>
      <c r="C17" s="10"/>
      <c r="D17" s="10"/>
      <c r="E17" s="10"/>
      <c r="F17" s="10"/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88" t="s">
        <v>2</v>
      </c>
      <c r="M17" s="10"/>
      <c r="N17" s="10"/>
      <c r="O17" s="10"/>
      <c r="P17" s="10"/>
      <c r="Q17" s="10"/>
      <c r="R17" s="10">
        <v>0</v>
      </c>
      <c r="S17" s="10">
        <v>0</v>
      </c>
      <c r="T17" s="10">
        <v>0</v>
      </c>
      <c r="U17" s="10">
        <v>0</v>
      </c>
      <c r="V17" s="111">
        <v>0</v>
      </c>
    </row>
    <row r="18" spans="1:28" ht="14.15" customHeight="1" x14ac:dyDescent="0.35">
      <c r="A18" s="3" t="s">
        <v>5</v>
      </c>
      <c r="B18" s="10"/>
      <c r="C18" s="10"/>
      <c r="D18" s="10"/>
      <c r="E18" s="10"/>
      <c r="F18" s="10"/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88" t="s">
        <v>5</v>
      </c>
      <c r="M18" s="10"/>
      <c r="N18" s="10"/>
      <c r="O18" s="10"/>
      <c r="P18" s="10"/>
      <c r="Q18" s="10"/>
      <c r="R18" s="10">
        <v>0</v>
      </c>
      <c r="S18" s="10">
        <v>0</v>
      </c>
      <c r="T18" s="10">
        <v>0</v>
      </c>
      <c r="U18" s="10">
        <v>0</v>
      </c>
      <c r="V18" s="111">
        <v>0</v>
      </c>
    </row>
    <row r="19" spans="1:28" ht="14.15" customHeight="1" x14ac:dyDescent="0.35">
      <c r="A19" s="3" t="s">
        <v>3</v>
      </c>
      <c r="B19" s="10"/>
      <c r="C19" s="10"/>
      <c r="D19" s="10"/>
      <c r="E19" s="10"/>
      <c r="F19" s="10"/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88" t="s">
        <v>3</v>
      </c>
      <c r="M19" s="10"/>
      <c r="N19" s="10"/>
      <c r="O19" s="10"/>
      <c r="P19" s="10"/>
      <c r="Q19" s="10"/>
      <c r="R19" s="10">
        <v>0</v>
      </c>
      <c r="S19" s="10">
        <v>0</v>
      </c>
      <c r="T19" s="10">
        <v>0</v>
      </c>
      <c r="U19" s="10">
        <v>0</v>
      </c>
      <c r="V19" s="111">
        <v>0</v>
      </c>
    </row>
    <row r="20" spans="1:28" ht="14.15" customHeight="1" x14ac:dyDescent="0.35">
      <c r="A20" s="7" t="s">
        <v>4</v>
      </c>
      <c r="B20" s="8">
        <f t="shared" ref="B20:G20" si="2">SUM(B16:B19)</f>
        <v>0</v>
      </c>
      <c r="C20" s="8">
        <f t="shared" si="2"/>
        <v>0</v>
      </c>
      <c r="D20" s="8">
        <f t="shared" si="2"/>
        <v>0</v>
      </c>
      <c r="E20" s="8">
        <f t="shared" si="2"/>
        <v>0</v>
      </c>
      <c r="F20" s="8">
        <f t="shared" si="2"/>
        <v>0</v>
      </c>
      <c r="G20" s="8">
        <f t="shared" si="2"/>
        <v>21</v>
      </c>
      <c r="H20" s="8">
        <f>SUM(H16:H19)</f>
        <v>91</v>
      </c>
      <c r="I20" s="8">
        <f>SUM(I16:I19)</f>
        <v>167</v>
      </c>
      <c r="J20" s="8">
        <f>SUM(J16:J19)</f>
        <v>169</v>
      </c>
      <c r="K20" s="8">
        <f>SUM(K16:K19)</f>
        <v>176</v>
      </c>
      <c r="L20" s="91" t="s">
        <v>4</v>
      </c>
      <c r="M20" s="8">
        <f t="shared" ref="M20:R20" si="3">SUM(M16:M19)</f>
        <v>0</v>
      </c>
      <c r="N20" s="8">
        <f t="shared" si="3"/>
        <v>0</v>
      </c>
      <c r="O20" s="8">
        <f t="shared" si="3"/>
        <v>0</v>
      </c>
      <c r="P20" s="8">
        <f t="shared" si="3"/>
        <v>0</v>
      </c>
      <c r="Q20" s="8">
        <f t="shared" si="3"/>
        <v>0</v>
      </c>
      <c r="R20" s="8">
        <f t="shared" si="3"/>
        <v>1</v>
      </c>
      <c r="S20" s="8">
        <f>SUM(S16:S19)</f>
        <v>1</v>
      </c>
      <c r="T20" s="8">
        <f>SUM(T16:T19)</f>
        <v>1</v>
      </c>
      <c r="U20" s="8">
        <f>SUM(U16:U19)</f>
        <v>1</v>
      </c>
      <c r="V20" s="8">
        <f>SUM(V16:V19)</f>
        <v>1</v>
      </c>
    </row>
    <row r="21" spans="1:28" ht="15" customHeight="1" x14ac:dyDescent="0.35">
      <c r="A21" s="3" t="s">
        <v>356</v>
      </c>
      <c r="B21" s="3"/>
      <c r="C21" s="7"/>
      <c r="D21" s="2"/>
      <c r="E21" s="20"/>
      <c r="F21" s="20"/>
      <c r="G21" s="20"/>
      <c r="H21" s="3"/>
      <c r="I21" s="3"/>
      <c r="J21" s="18"/>
      <c r="K21" s="18"/>
      <c r="L21" s="3"/>
      <c r="M21" s="18"/>
      <c r="N21" s="18"/>
      <c r="O21" s="18"/>
      <c r="P21" s="18"/>
      <c r="Q21" s="18"/>
    </row>
    <row r="22" spans="1:28" ht="16.5" customHeight="1" x14ac:dyDescent="0.35">
      <c r="A22" s="3"/>
      <c r="B22" s="9" t="s">
        <v>17</v>
      </c>
      <c r="C22" s="9" t="s">
        <v>15</v>
      </c>
      <c r="D22" s="9" t="s">
        <v>16</v>
      </c>
      <c r="E22" s="9" t="s">
        <v>17</v>
      </c>
      <c r="F22" s="9" t="s">
        <v>15</v>
      </c>
      <c r="G22" s="9" t="s">
        <v>16</v>
      </c>
      <c r="H22" s="9" t="s">
        <v>17</v>
      </c>
      <c r="I22" s="9" t="s">
        <v>15</v>
      </c>
      <c r="J22" s="9" t="s">
        <v>16</v>
      </c>
      <c r="K22" s="9" t="s">
        <v>17</v>
      </c>
      <c r="L22" s="9" t="s">
        <v>15</v>
      </c>
      <c r="M22" s="9" t="s">
        <v>16</v>
      </c>
      <c r="N22" s="9" t="s">
        <v>17</v>
      </c>
      <c r="O22" s="9" t="s">
        <v>15</v>
      </c>
      <c r="P22" s="9" t="s">
        <v>16</v>
      </c>
      <c r="Q22" s="9" t="s">
        <v>17</v>
      </c>
      <c r="R22" s="9" t="s">
        <v>15</v>
      </c>
      <c r="S22" s="9" t="s">
        <v>16</v>
      </c>
      <c r="T22" s="9" t="s">
        <v>17</v>
      </c>
      <c r="U22" s="9" t="s">
        <v>15</v>
      </c>
      <c r="V22" s="9" t="s">
        <v>16</v>
      </c>
      <c r="W22" s="9" t="s">
        <v>17</v>
      </c>
      <c r="X22" s="9" t="s">
        <v>15</v>
      </c>
      <c r="Y22" s="9" t="s">
        <v>16</v>
      </c>
      <c r="Z22" s="9" t="s">
        <v>17</v>
      </c>
      <c r="AA22" s="9" t="s">
        <v>15</v>
      </c>
      <c r="AB22" s="9" t="s">
        <v>16</v>
      </c>
    </row>
    <row r="23" spans="1:28" ht="16.5" customHeight="1" thickBot="1" x14ac:dyDescent="0.4">
      <c r="A23" s="3"/>
      <c r="B23" s="1">
        <v>2013</v>
      </c>
      <c r="C23" s="1">
        <v>2013</v>
      </c>
      <c r="D23" s="1">
        <v>2014</v>
      </c>
      <c r="E23" s="1">
        <v>2014</v>
      </c>
      <c r="F23" s="1">
        <v>2014</v>
      </c>
      <c r="G23" s="1">
        <v>2015</v>
      </c>
      <c r="H23" s="1">
        <v>2015</v>
      </c>
      <c r="I23" s="1">
        <v>2015</v>
      </c>
      <c r="J23" s="1">
        <v>2016</v>
      </c>
      <c r="K23" s="1">
        <v>2016</v>
      </c>
      <c r="L23" s="1">
        <v>2016</v>
      </c>
      <c r="M23" s="1">
        <v>2017</v>
      </c>
      <c r="N23" s="1">
        <v>2017</v>
      </c>
      <c r="O23" s="1">
        <v>2017</v>
      </c>
      <c r="P23" s="1">
        <v>2018</v>
      </c>
      <c r="Q23" s="1">
        <v>2018</v>
      </c>
      <c r="R23" s="1">
        <v>2018</v>
      </c>
      <c r="S23" s="1">
        <v>2019</v>
      </c>
      <c r="T23" s="1">
        <v>2019</v>
      </c>
      <c r="U23" s="1">
        <v>2019</v>
      </c>
      <c r="V23" s="1">
        <v>2020</v>
      </c>
      <c r="W23" s="1">
        <v>2020</v>
      </c>
      <c r="X23" s="1">
        <v>2020</v>
      </c>
      <c r="Y23" s="1">
        <v>2021</v>
      </c>
      <c r="Z23" s="1">
        <v>2021</v>
      </c>
      <c r="AA23" s="1">
        <v>2021</v>
      </c>
      <c r="AB23" s="1">
        <v>2022</v>
      </c>
    </row>
    <row r="24" spans="1:28" ht="15" customHeight="1" thickTop="1" x14ac:dyDescent="0.35">
      <c r="A24" s="19" t="s">
        <v>18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28" ht="14.15" customHeight="1" x14ac:dyDescent="0.35">
      <c r="A25" s="3" t="s">
        <v>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>
        <v>0</v>
      </c>
      <c r="O25" s="10">
        <v>0</v>
      </c>
      <c r="P25" s="10">
        <v>0</v>
      </c>
      <c r="Q25" s="10">
        <v>2</v>
      </c>
      <c r="R25" s="10">
        <v>2</v>
      </c>
      <c r="S25" s="10">
        <v>1</v>
      </c>
      <c r="T25" s="111">
        <v>3</v>
      </c>
      <c r="U25" s="111">
        <v>8</v>
      </c>
      <c r="V25" s="111">
        <v>10</v>
      </c>
      <c r="W25" s="111">
        <v>7</v>
      </c>
      <c r="X25" s="111">
        <v>9</v>
      </c>
      <c r="Y25" s="111">
        <v>7</v>
      </c>
      <c r="Z25" s="111">
        <v>7</v>
      </c>
      <c r="AA25" s="111">
        <v>13</v>
      </c>
      <c r="AB25" s="111">
        <v>11</v>
      </c>
    </row>
    <row r="26" spans="1:28" ht="14.15" customHeight="1" x14ac:dyDescent="0.35">
      <c r="A26" s="3" t="s">
        <v>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11">
        <v>0</v>
      </c>
      <c r="AA26" s="111">
        <v>0</v>
      </c>
      <c r="AB26" s="111">
        <v>0</v>
      </c>
    </row>
    <row r="27" spans="1:28" x14ac:dyDescent="0.35">
      <c r="A27" s="3" t="s">
        <v>5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11">
        <v>0</v>
      </c>
      <c r="AA27" s="111">
        <v>0</v>
      </c>
      <c r="AB27" s="111">
        <v>0</v>
      </c>
    </row>
    <row r="28" spans="1:28" ht="14.15" customHeight="1" x14ac:dyDescent="0.35">
      <c r="A28" s="3" t="s">
        <v>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11">
        <v>0</v>
      </c>
      <c r="AA28" s="111">
        <v>0</v>
      </c>
      <c r="AB28" s="111">
        <v>0</v>
      </c>
    </row>
    <row r="29" spans="1:28" ht="14.15" customHeight="1" x14ac:dyDescent="0.35">
      <c r="A29" s="7" t="s">
        <v>4</v>
      </c>
      <c r="B29" s="8">
        <f t="shared" ref="B29:AB29" si="4">SUM(B25:B28)</f>
        <v>0</v>
      </c>
      <c r="C29" s="8">
        <f t="shared" si="4"/>
        <v>0</v>
      </c>
      <c r="D29" s="8">
        <f t="shared" si="4"/>
        <v>0</v>
      </c>
      <c r="E29" s="8">
        <f t="shared" si="4"/>
        <v>0</v>
      </c>
      <c r="F29" s="8">
        <f t="shared" si="4"/>
        <v>0</v>
      </c>
      <c r="G29" s="8">
        <f t="shared" si="4"/>
        <v>0</v>
      </c>
      <c r="H29" s="8">
        <f t="shared" si="4"/>
        <v>0</v>
      </c>
      <c r="I29" s="8">
        <f t="shared" si="4"/>
        <v>0</v>
      </c>
      <c r="J29" s="8">
        <f t="shared" si="4"/>
        <v>0</v>
      </c>
      <c r="K29" s="8">
        <f t="shared" si="4"/>
        <v>0</v>
      </c>
      <c r="L29" s="8">
        <f t="shared" si="4"/>
        <v>0</v>
      </c>
      <c r="M29" s="8">
        <f t="shared" si="4"/>
        <v>0</v>
      </c>
      <c r="N29" s="8">
        <f t="shared" si="4"/>
        <v>0</v>
      </c>
      <c r="O29" s="8">
        <f t="shared" si="4"/>
        <v>0</v>
      </c>
      <c r="P29" s="8">
        <f t="shared" si="4"/>
        <v>0</v>
      </c>
      <c r="Q29" s="8">
        <f t="shared" si="4"/>
        <v>2</v>
      </c>
      <c r="R29" s="8">
        <f t="shared" si="4"/>
        <v>2</v>
      </c>
      <c r="S29" s="8">
        <f t="shared" si="4"/>
        <v>1</v>
      </c>
      <c r="T29" s="8">
        <f t="shared" si="4"/>
        <v>3</v>
      </c>
      <c r="U29" s="8">
        <f t="shared" si="4"/>
        <v>8</v>
      </c>
      <c r="V29" s="8">
        <f t="shared" si="4"/>
        <v>10</v>
      </c>
      <c r="W29" s="8">
        <f t="shared" si="4"/>
        <v>7</v>
      </c>
      <c r="X29" s="8">
        <f t="shared" si="4"/>
        <v>9</v>
      </c>
      <c r="Y29" s="8">
        <f t="shared" si="4"/>
        <v>7</v>
      </c>
      <c r="Z29" s="8">
        <f t="shared" si="4"/>
        <v>7</v>
      </c>
      <c r="AA29" s="8">
        <f t="shared" si="4"/>
        <v>13</v>
      </c>
      <c r="AB29" s="8">
        <f t="shared" si="4"/>
        <v>11</v>
      </c>
    </row>
    <row r="30" spans="1:28" ht="14.15" customHeight="1" x14ac:dyDescent="0.35">
      <c r="A30" s="7"/>
      <c r="B30" s="7"/>
      <c r="K30" s="20"/>
      <c r="L30" s="18"/>
      <c r="M30" s="18"/>
      <c r="N30" s="18"/>
      <c r="O30" s="18"/>
      <c r="P30" s="18"/>
      <c r="Q30" s="18"/>
    </row>
    <row r="31" spans="1:28" ht="14.15" customHeight="1" thickBot="1" x14ac:dyDescent="0.4">
      <c r="A31" s="3"/>
      <c r="B31" s="1" t="s">
        <v>22</v>
      </c>
      <c r="C31" s="1" t="s">
        <v>23</v>
      </c>
      <c r="D31" s="1" t="s">
        <v>153</v>
      </c>
      <c r="E31" s="1" t="s">
        <v>186</v>
      </c>
      <c r="F31" s="1" t="s">
        <v>217</v>
      </c>
      <c r="G31" s="1" t="s">
        <v>258</v>
      </c>
      <c r="H31" s="1" t="s">
        <v>312</v>
      </c>
      <c r="I31" s="1" t="s">
        <v>357</v>
      </c>
      <c r="J31" s="1" t="s">
        <v>399</v>
      </c>
      <c r="K31" s="1" t="s">
        <v>428</v>
      </c>
      <c r="L31" s="144"/>
      <c r="M31" s="1" t="s">
        <v>22</v>
      </c>
      <c r="N31" s="1" t="s">
        <v>23</v>
      </c>
      <c r="O31" s="1" t="s">
        <v>153</v>
      </c>
      <c r="P31" s="1" t="s">
        <v>186</v>
      </c>
      <c r="Q31" s="1" t="s">
        <v>217</v>
      </c>
      <c r="R31" s="1" t="s">
        <v>258</v>
      </c>
      <c r="S31" s="1" t="s">
        <v>312</v>
      </c>
      <c r="T31" s="1" t="s">
        <v>357</v>
      </c>
      <c r="U31" s="1" t="s">
        <v>399</v>
      </c>
      <c r="V31" s="1" t="s">
        <v>428</v>
      </c>
    </row>
    <row r="32" spans="1:28" ht="14.15" customHeight="1" thickTop="1" x14ac:dyDescent="0.35">
      <c r="A32" s="19" t="s">
        <v>21</v>
      </c>
      <c r="B32" s="3"/>
      <c r="C32" s="3"/>
      <c r="D32" s="3"/>
      <c r="E32" s="3"/>
      <c r="F32" s="3"/>
      <c r="G32" s="3"/>
      <c r="H32" s="3"/>
      <c r="L32" s="142" t="s">
        <v>122</v>
      </c>
      <c r="M32" s="3"/>
      <c r="N32" s="3"/>
      <c r="O32" s="3"/>
      <c r="P32" s="3"/>
      <c r="Q32" s="3"/>
      <c r="R32" s="3"/>
      <c r="S32" s="18"/>
      <c r="T32" s="18"/>
      <c r="U32" s="18"/>
    </row>
    <row r="33" spans="1:28" ht="14.15" customHeight="1" x14ac:dyDescent="0.35">
      <c r="A33" s="3" t="s">
        <v>1</v>
      </c>
      <c r="B33" s="10"/>
      <c r="C33" s="4"/>
      <c r="D33" s="4"/>
      <c r="E33" s="4"/>
      <c r="F33" s="4"/>
      <c r="G33" s="4">
        <v>8</v>
      </c>
      <c r="H33" s="4">
        <v>17</v>
      </c>
      <c r="I33" s="119">
        <v>28.4</v>
      </c>
      <c r="J33" s="10">
        <v>38.4</v>
      </c>
      <c r="K33" s="10">
        <v>45.07</v>
      </c>
      <c r="L33" s="89" t="s">
        <v>97</v>
      </c>
      <c r="M33" s="24"/>
      <c r="N33" s="24"/>
      <c r="O33" s="24"/>
      <c r="P33" s="24"/>
      <c r="Q33" s="24"/>
      <c r="R33" s="24">
        <v>0</v>
      </c>
      <c r="S33" s="24" t="s">
        <v>318</v>
      </c>
      <c r="T33" s="145" t="s">
        <v>395</v>
      </c>
      <c r="U33" s="145" t="s">
        <v>425</v>
      </c>
      <c r="V33" s="145" t="s">
        <v>434</v>
      </c>
    </row>
    <row r="34" spans="1:28" ht="14.15" customHeight="1" x14ac:dyDescent="0.35">
      <c r="A34" s="3" t="s">
        <v>2</v>
      </c>
      <c r="B34" s="10"/>
      <c r="C34" s="4"/>
      <c r="D34" s="4"/>
      <c r="E34" s="4"/>
      <c r="F34" s="4"/>
      <c r="G34" s="4">
        <v>0</v>
      </c>
      <c r="H34" s="4">
        <v>0</v>
      </c>
      <c r="I34" s="10">
        <v>0</v>
      </c>
      <c r="J34" s="10">
        <v>0</v>
      </c>
      <c r="K34" s="10">
        <v>0</v>
      </c>
      <c r="L34" s="89" t="s">
        <v>98</v>
      </c>
      <c r="M34" s="25"/>
      <c r="N34" s="25"/>
      <c r="O34" s="25"/>
      <c r="P34" s="25"/>
      <c r="Q34" s="25"/>
      <c r="R34" s="25">
        <v>0</v>
      </c>
      <c r="S34" s="25" t="s">
        <v>347</v>
      </c>
      <c r="T34" s="145" t="s">
        <v>386</v>
      </c>
      <c r="U34" s="145" t="s">
        <v>423</v>
      </c>
      <c r="V34" s="145" t="s">
        <v>455</v>
      </c>
    </row>
    <row r="35" spans="1:28" ht="14.15" customHeight="1" x14ac:dyDescent="0.35">
      <c r="A35" s="3" t="s">
        <v>3</v>
      </c>
      <c r="B35" s="10"/>
      <c r="C35" s="4"/>
      <c r="D35" s="4"/>
      <c r="E35" s="4"/>
      <c r="F35" s="4"/>
      <c r="G35" s="4">
        <v>0</v>
      </c>
      <c r="H35" s="4">
        <v>0</v>
      </c>
      <c r="I35" s="10">
        <v>0</v>
      </c>
      <c r="J35" s="10">
        <v>0</v>
      </c>
      <c r="K35" s="10">
        <v>0</v>
      </c>
      <c r="L35" s="89" t="s">
        <v>99</v>
      </c>
      <c r="M35" s="25"/>
      <c r="N35" s="25"/>
      <c r="O35" s="25"/>
      <c r="P35" s="101"/>
      <c r="Q35" s="101"/>
      <c r="R35" s="101">
        <v>0</v>
      </c>
      <c r="S35" s="101" t="s">
        <v>348</v>
      </c>
      <c r="T35" s="145" t="s">
        <v>387</v>
      </c>
      <c r="U35" s="145" t="s">
        <v>424</v>
      </c>
      <c r="V35" s="145" t="s">
        <v>424</v>
      </c>
    </row>
    <row r="36" spans="1:28" ht="14.15" customHeight="1" x14ac:dyDescent="0.35">
      <c r="A36" s="7" t="s">
        <v>4</v>
      </c>
      <c r="B36" s="8">
        <f t="shared" ref="B36:G36" si="5">SUM(B33:B35)</f>
        <v>0</v>
      </c>
      <c r="C36" s="8">
        <f t="shared" si="5"/>
        <v>0</v>
      </c>
      <c r="D36" s="8">
        <f t="shared" si="5"/>
        <v>0</v>
      </c>
      <c r="E36" s="8">
        <f t="shared" si="5"/>
        <v>0</v>
      </c>
      <c r="F36" s="8">
        <f t="shared" si="5"/>
        <v>0</v>
      </c>
      <c r="G36" s="8">
        <f t="shared" si="5"/>
        <v>8</v>
      </c>
      <c r="H36" s="8">
        <f t="shared" ref="H36:I36" si="6">SUM(H33:H35)</f>
        <v>17</v>
      </c>
      <c r="I36" s="8">
        <f t="shared" si="6"/>
        <v>28.4</v>
      </c>
      <c r="J36" s="8">
        <f>SUM(J33:J35)</f>
        <v>38.4</v>
      </c>
      <c r="K36" s="8">
        <f>SUM(K33:K35)</f>
        <v>45.07</v>
      </c>
      <c r="L36" s="90" t="s">
        <v>104</v>
      </c>
      <c r="M36" s="26"/>
      <c r="N36" s="26"/>
      <c r="O36" s="26"/>
      <c r="P36" s="26"/>
      <c r="Q36" s="26"/>
      <c r="R36" s="26">
        <v>0</v>
      </c>
      <c r="S36" s="26"/>
      <c r="T36" s="110"/>
      <c r="U36" s="110"/>
      <c r="V36" s="111"/>
    </row>
    <row r="37" spans="1:28" ht="14.15" customHeight="1" x14ac:dyDescent="0.35">
      <c r="A37" s="146" t="s">
        <v>355</v>
      </c>
      <c r="F37" s="15"/>
      <c r="G37" s="15"/>
      <c r="H37" s="15"/>
      <c r="I37" s="2"/>
      <c r="J37" s="2"/>
      <c r="K37" s="2"/>
      <c r="L37" s="90" t="s">
        <v>105</v>
      </c>
      <c r="M37" s="26"/>
      <c r="N37" s="26"/>
      <c r="O37" s="26"/>
      <c r="P37" s="26"/>
      <c r="Q37" s="26"/>
      <c r="R37" s="26">
        <v>0</v>
      </c>
      <c r="S37" s="26"/>
      <c r="T37" s="110"/>
      <c r="U37" s="110"/>
      <c r="V37" s="111"/>
    </row>
    <row r="38" spans="1:28" ht="14.15" customHeight="1" x14ac:dyDescent="0.35">
      <c r="F38" s="15"/>
      <c r="G38" s="15"/>
      <c r="H38" s="2"/>
      <c r="I38" s="2"/>
      <c r="J38" s="2"/>
      <c r="K38" s="2"/>
      <c r="L38" s="2"/>
      <c r="M38" s="2"/>
      <c r="N38" s="3"/>
      <c r="O38" s="6" t="s">
        <v>91</v>
      </c>
      <c r="P38" s="147"/>
      <c r="Q38" s="18"/>
      <c r="R38" s="18"/>
      <c r="S38" s="18"/>
      <c r="T38" s="18"/>
    </row>
    <row r="39" spans="1:28" ht="14.15" customHeight="1" x14ac:dyDescent="0.35">
      <c r="A39" s="15"/>
      <c r="B39" s="15"/>
      <c r="C39" s="7"/>
      <c r="D39" s="2"/>
      <c r="E39" s="2"/>
      <c r="F39" s="2"/>
      <c r="G39" s="2"/>
      <c r="H39" s="2"/>
      <c r="I39" s="2"/>
      <c r="J39" s="2"/>
      <c r="K39" s="2"/>
      <c r="L39" s="3"/>
      <c r="M39" s="147"/>
      <c r="N39" s="18"/>
      <c r="O39" s="18"/>
      <c r="P39" s="18"/>
      <c r="Q39" s="18"/>
    </row>
    <row r="40" spans="1:28" ht="14.15" customHeight="1" x14ac:dyDescent="0.35">
      <c r="A40" s="3"/>
      <c r="B40" s="9" t="s">
        <v>17</v>
      </c>
      <c r="C40" s="9" t="s">
        <v>15</v>
      </c>
      <c r="D40" s="9" t="s">
        <v>16</v>
      </c>
      <c r="E40" s="9" t="s">
        <v>17</v>
      </c>
      <c r="F40" s="9" t="s">
        <v>15</v>
      </c>
      <c r="G40" s="9" t="s">
        <v>16</v>
      </c>
      <c r="H40" s="9" t="s">
        <v>17</v>
      </c>
      <c r="I40" s="9" t="s">
        <v>15</v>
      </c>
      <c r="J40" s="9" t="s">
        <v>16</v>
      </c>
      <c r="K40" s="9" t="s">
        <v>17</v>
      </c>
      <c r="L40" s="9" t="s">
        <v>15</v>
      </c>
      <c r="M40" s="9" t="s">
        <v>16</v>
      </c>
      <c r="N40" s="9" t="s">
        <v>17</v>
      </c>
      <c r="O40" s="9" t="s">
        <v>15</v>
      </c>
      <c r="P40" s="9" t="s">
        <v>16</v>
      </c>
      <c r="Q40" s="9" t="s">
        <v>17</v>
      </c>
      <c r="R40" s="9" t="s">
        <v>15</v>
      </c>
      <c r="S40" s="9" t="s">
        <v>16</v>
      </c>
      <c r="T40" s="9" t="s">
        <v>17</v>
      </c>
      <c r="U40" s="9" t="s">
        <v>15</v>
      </c>
      <c r="V40" s="9" t="s">
        <v>16</v>
      </c>
      <c r="W40" s="9" t="s">
        <v>17</v>
      </c>
      <c r="X40" s="9" t="s">
        <v>15</v>
      </c>
      <c r="Y40" s="9" t="s">
        <v>16</v>
      </c>
      <c r="Z40" s="9" t="s">
        <v>17</v>
      </c>
      <c r="AA40" s="9" t="s">
        <v>15</v>
      </c>
      <c r="AB40" s="9" t="s">
        <v>16</v>
      </c>
    </row>
    <row r="41" spans="1:28" ht="14.15" customHeight="1" thickBot="1" x14ac:dyDescent="0.4">
      <c r="A41" s="3"/>
      <c r="B41" s="1">
        <v>2013</v>
      </c>
      <c r="C41" s="1">
        <v>2013</v>
      </c>
      <c r="D41" s="1">
        <v>2014</v>
      </c>
      <c r="E41" s="1">
        <v>2014</v>
      </c>
      <c r="F41" s="1">
        <v>2014</v>
      </c>
      <c r="G41" s="1">
        <v>2015</v>
      </c>
      <c r="H41" s="1">
        <v>2015</v>
      </c>
      <c r="I41" s="1">
        <v>2015</v>
      </c>
      <c r="J41" s="1">
        <v>2016</v>
      </c>
      <c r="K41" s="1">
        <v>2016</v>
      </c>
      <c r="L41" s="1">
        <v>2016</v>
      </c>
      <c r="M41" s="1">
        <v>2017</v>
      </c>
      <c r="N41" s="1">
        <v>2017</v>
      </c>
      <c r="O41" s="1">
        <v>2017</v>
      </c>
      <c r="P41" s="1">
        <v>2018</v>
      </c>
      <c r="Q41" s="1">
        <v>2018</v>
      </c>
      <c r="R41" s="1">
        <v>2018</v>
      </c>
      <c r="S41" s="1">
        <v>2019</v>
      </c>
      <c r="T41" s="1">
        <v>2019</v>
      </c>
      <c r="U41" s="1">
        <v>2019</v>
      </c>
      <c r="V41" s="1">
        <v>2020</v>
      </c>
      <c r="W41" s="1">
        <v>2020</v>
      </c>
      <c r="X41" s="1">
        <v>2020</v>
      </c>
      <c r="Y41" s="1">
        <v>2021</v>
      </c>
      <c r="Z41" s="1">
        <v>2021</v>
      </c>
      <c r="AA41" s="1">
        <v>2021</v>
      </c>
      <c r="AB41" s="1">
        <v>2022</v>
      </c>
    </row>
    <row r="42" spans="1:28" ht="16.5" customHeight="1" thickTop="1" x14ac:dyDescent="0.35">
      <c r="A42" s="19" t="s">
        <v>88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28" ht="16.5" customHeight="1" x14ac:dyDescent="0.35">
      <c r="A43" s="3" t="s">
        <v>1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>
        <v>42</v>
      </c>
      <c r="N43" s="10">
        <v>48</v>
      </c>
      <c r="O43" s="10">
        <v>123</v>
      </c>
      <c r="P43" s="10">
        <v>168</v>
      </c>
      <c r="Q43" s="4">
        <v>90</v>
      </c>
      <c r="R43" s="4">
        <v>249</v>
      </c>
      <c r="S43" s="4">
        <v>336</v>
      </c>
      <c r="T43" s="119">
        <v>129</v>
      </c>
      <c r="U43" s="119">
        <v>426</v>
      </c>
      <c r="V43" s="119">
        <v>531</v>
      </c>
      <c r="W43" s="119">
        <v>246</v>
      </c>
      <c r="X43" s="119">
        <v>576</v>
      </c>
      <c r="Y43" s="119">
        <v>642</v>
      </c>
      <c r="Z43" s="10">
        <v>261</v>
      </c>
      <c r="AA43" s="10">
        <v>676</v>
      </c>
      <c r="AB43" s="10">
        <v>830</v>
      </c>
    </row>
    <row r="44" spans="1:28" x14ac:dyDescent="0.35">
      <c r="A44" s="3" t="s">
        <v>2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11">
        <v>0</v>
      </c>
      <c r="AA44" s="111">
        <v>0</v>
      </c>
      <c r="AB44" s="111">
        <v>0</v>
      </c>
    </row>
    <row r="45" spans="1:28" x14ac:dyDescent="0.35">
      <c r="A45" s="3" t="s">
        <v>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11">
        <v>0</v>
      </c>
      <c r="AA45" s="111">
        <v>0</v>
      </c>
      <c r="AB45" s="111">
        <v>0</v>
      </c>
    </row>
    <row r="46" spans="1:28" x14ac:dyDescent="0.35">
      <c r="A46" s="7" t="s">
        <v>4</v>
      </c>
      <c r="B46" s="22">
        <f t="shared" ref="B46:AB46" si="7">SUM(B43:B45)</f>
        <v>0</v>
      </c>
      <c r="C46" s="22">
        <f t="shared" si="7"/>
        <v>0</v>
      </c>
      <c r="D46" s="22">
        <f t="shared" si="7"/>
        <v>0</v>
      </c>
      <c r="E46" s="22">
        <f t="shared" si="7"/>
        <v>0</v>
      </c>
      <c r="F46" s="22">
        <f t="shared" si="7"/>
        <v>0</v>
      </c>
      <c r="G46" s="22">
        <f t="shared" si="7"/>
        <v>0</v>
      </c>
      <c r="H46" s="22">
        <f t="shared" si="7"/>
        <v>0</v>
      </c>
      <c r="I46" s="22">
        <f t="shared" si="7"/>
        <v>0</v>
      </c>
      <c r="J46" s="22">
        <f t="shared" si="7"/>
        <v>0</v>
      </c>
      <c r="K46" s="22">
        <f t="shared" si="7"/>
        <v>0</v>
      </c>
      <c r="L46" s="22">
        <f t="shared" si="7"/>
        <v>0</v>
      </c>
      <c r="M46" s="22">
        <f t="shared" si="7"/>
        <v>42</v>
      </c>
      <c r="N46" s="22">
        <f t="shared" si="7"/>
        <v>48</v>
      </c>
      <c r="O46" s="22">
        <f t="shared" si="7"/>
        <v>123</v>
      </c>
      <c r="P46" s="22">
        <f t="shared" si="7"/>
        <v>168</v>
      </c>
      <c r="Q46" s="22">
        <f t="shared" si="7"/>
        <v>90</v>
      </c>
      <c r="R46" s="22">
        <f t="shared" si="7"/>
        <v>249</v>
      </c>
      <c r="S46" s="22">
        <f t="shared" si="7"/>
        <v>336</v>
      </c>
      <c r="T46" s="22">
        <f t="shared" si="7"/>
        <v>129</v>
      </c>
      <c r="U46" s="22">
        <f t="shared" si="7"/>
        <v>426</v>
      </c>
      <c r="V46" s="22">
        <f t="shared" si="7"/>
        <v>531</v>
      </c>
      <c r="W46" s="22">
        <f t="shared" si="7"/>
        <v>246</v>
      </c>
      <c r="X46" s="22">
        <f t="shared" si="7"/>
        <v>576</v>
      </c>
      <c r="Y46" s="22">
        <f t="shared" si="7"/>
        <v>642</v>
      </c>
      <c r="Z46" s="22">
        <f t="shared" si="7"/>
        <v>261</v>
      </c>
      <c r="AA46" s="22">
        <f t="shared" si="7"/>
        <v>676</v>
      </c>
      <c r="AB46" s="22">
        <f t="shared" si="7"/>
        <v>830</v>
      </c>
    </row>
    <row r="47" spans="1:28" x14ac:dyDescent="0.35">
      <c r="A47" s="3"/>
      <c r="B47" s="3"/>
      <c r="J47" s="3"/>
      <c r="K47" s="3"/>
      <c r="L47" s="3"/>
      <c r="M47" s="18"/>
      <c r="N47" s="18"/>
      <c r="O47" s="18"/>
      <c r="P47" s="18"/>
      <c r="Q47" s="18"/>
    </row>
    <row r="48" spans="1:28" x14ac:dyDescent="0.35">
      <c r="M48" s="18"/>
      <c r="N48" s="18"/>
      <c r="O48" s="18"/>
      <c r="P48" s="18"/>
      <c r="Q48" s="18"/>
    </row>
    <row r="49" spans="1:20" ht="16" thickBot="1" x14ac:dyDescent="0.4">
      <c r="A49" s="37"/>
      <c r="B49" s="30" t="s">
        <v>23</v>
      </c>
      <c r="C49" s="30" t="s">
        <v>153</v>
      </c>
      <c r="D49" s="30" t="s">
        <v>186</v>
      </c>
      <c r="E49" s="30" t="s">
        <v>217</v>
      </c>
      <c r="F49" s="30" t="s">
        <v>258</v>
      </c>
      <c r="G49" s="1" t="s">
        <v>312</v>
      </c>
      <c r="H49" s="1" t="s">
        <v>357</v>
      </c>
      <c r="I49" s="1" t="s">
        <v>399</v>
      </c>
      <c r="J49" s="1" t="s">
        <v>428</v>
      </c>
      <c r="L49" s="30" t="s">
        <v>23</v>
      </c>
      <c r="M49" s="30" t="s">
        <v>153</v>
      </c>
      <c r="N49" s="30" t="s">
        <v>186</v>
      </c>
      <c r="O49" s="30" t="s">
        <v>217</v>
      </c>
      <c r="P49" s="30" t="s">
        <v>258</v>
      </c>
      <c r="Q49" s="1" t="s">
        <v>312</v>
      </c>
      <c r="R49" s="1" t="s">
        <v>357</v>
      </c>
      <c r="S49" s="1" t="s">
        <v>399</v>
      </c>
      <c r="T49" s="1" t="s">
        <v>428</v>
      </c>
    </row>
    <row r="50" spans="1:20" ht="16" thickTop="1" x14ac:dyDescent="0.35">
      <c r="A50" s="35" t="s">
        <v>26</v>
      </c>
      <c r="B50" s="31"/>
      <c r="C50" s="31"/>
      <c r="D50" s="31"/>
      <c r="E50" s="31"/>
      <c r="F50" s="31"/>
      <c r="Q50" s="18"/>
      <c r="R50" s="18"/>
      <c r="S50" s="18"/>
      <c r="T50" s="18"/>
    </row>
    <row r="51" spans="1:20" x14ac:dyDescent="0.35">
      <c r="A51" s="32" t="s">
        <v>7</v>
      </c>
      <c r="B51" s="33"/>
      <c r="C51" s="33"/>
      <c r="D51" s="33"/>
      <c r="E51" s="33"/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92" t="s">
        <v>13</v>
      </c>
      <c r="L51" s="33"/>
      <c r="M51" s="33"/>
      <c r="N51" s="33"/>
      <c r="O51" s="33"/>
      <c r="P51" s="33">
        <v>0</v>
      </c>
      <c r="Q51" s="33">
        <v>0</v>
      </c>
      <c r="R51" s="33">
        <v>0</v>
      </c>
      <c r="S51" s="33">
        <v>0</v>
      </c>
      <c r="T51" s="110">
        <v>0</v>
      </c>
    </row>
    <row r="52" spans="1:20" x14ac:dyDescent="0.35">
      <c r="A52" s="32" t="s">
        <v>8</v>
      </c>
      <c r="B52" s="33"/>
      <c r="C52" s="33"/>
      <c r="D52" s="33"/>
      <c r="E52" s="33"/>
      <c r="F52" s="33">
        <v>0</v>
      </c>
      <c r="G52" s="33">
        <v>0</v>
      </c>
      <c r="H52" s="33">
        <v>0</v>
      </c>
      <c r="I52" s="33">
        <v>0</v>
      </c>
      <c r="J52" s="33">
        <v>0</v>
      </c>
      <c r="L52" s="36"/>
      <c r="M52" s="36"/>
      <c r="N52" s="36"/>
      <c r="O52" s="36"/>
      <c r="P52" s="36"/>
      <c r="Q52" s="36"/>
      <c r="R52" s="18"/>
      <c r="S52" s="33"/>
      <c r="T52" s="110"/>
    </row>
    <row r="53" spans="1:20" x14ac:dyDescent="0.35">
      <c r="A53" s="32" t="s">
        <v>11</v>
      </c>
      <c r="B53" s="33"/>
      <c r="C53" s="33"/>
      <c r="D53" s="33"/>
      <c r="E53" s="33"/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92" t="s">
        <v>14</v>
      </c>
      <c r="L53" s="33"/>
      <c r="M53" s="33"/>
      <c r="N53" s="33"/>
      <c r="O53" s="33"/>
      <c r="P53" s="33">
        <v>0</v>
      </c>
      <c r="Q53" s="33">
        <v>0</v>
      </c>
      <c r="R53" s="33">
        <v>0</v>
      </c>
      <c r="S53" s="33">
        <v>0</v>
      </c>
      <c r="T53" s="110">
        <v>0</v>
      </c>
    </row>
    <row r="54" spans="1:20" x14ac:dyDescent="0.35">
      <c r="A54" s="37"/>
      <c r="B54" s="31"/>
      <c r="C54" s="31"/>
      <c r="D54" s="31"/>
      <c r="E54" s="31"/>
      <c r="F54" s="31"/>
      <c r="G54" s="31"/>
      <c r="R54" s="18"/>
      <c r="S54" s="18"/>
      <c r="T54" s="18"/>
    </row>
    <row r="55" spans="1:20" x14ac:dyDescent="0.35">
      <c r="A55" s="38" t="s">
        <v>27</v>
      </c>
      <c r="K55" s="92" t="s">
        <v>9</v>
      </c>
      <c r="L55" s="34"/>
      <c r="M55" s="34"/>
      <c r="N55" s="34"/>
      <c r="O55" s="34"/>
      <c r="P55" s="34"/>
      <c r="Q55" s="34"/>
      <c r="R55" s="18"/>
      <c r="S55" s="18"/>
      <c r="T55" s="18"/>
    </row>
    <row r="56" spans="1:20" x14ac:dyDescent="0.35">
      <c r="A56" s="32" t="s">
        <v>7</v>
      </c>
      <c r="B56" s="95"/>
      <c r="C56" s="95"/>
      <c r="D56" s="95"/>
      <c r="E56" s="95"/>
      <c r="F56" s="95">
        <v>0</v>
      </c>
      <c r="G56" s="95">
        <v>0</v>
      </c>
      <c r="H56" s="95">
        <v>0</v>
      </c>
      <c r="I56" s="95">
        <v>0</v>
      </c>
      <c r="J56" s="95">
        <v>0</v>
      </c>
      <c r="K56" s="32" t="s">
        <v>7</v>
      </c>
      <c r="L56" s="33"/>
      <c r="M56" s="33"/>
      <c r="N56" s="33"/>
      <c r="O56" s="33"/>
      <c r="P56" s="33">
        <v>0</v>
      </c>
      <c r="Q56" s="33">
        <v>0</v>
      </c>
      <c r="R56" s="95">
        <v>0</v>
      </c>
      <c r="S56" s="95">
        <v>0</v>
      </c>
      <c r="T56" s="110">
        <v>0</v>
      </c>
    </row>
    <row r="57" spans="1:20" x14ac:dyDescent="0.35">
      <c r="A57" s="39" t="s">
        <v>28</v>
      </c>
      <c r="B57" s="95"/>
      <c r="C57" s="95"/>
      <c r="D57" s="95"/>
      <c r="E57" s="95"/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32" t="s">
        <v>8</v>
      </c>
      <c r="L57" s="33"/>
      <c r="M57" s="33"/>
      <c r="N57" s="33"/>
      <c r="O57" s="33"/>
      <c r="P57" s="33">
        <v>0</v>
      </c>
      <c r="Q57" s="33">
        <v>0</v>
      </c>
      <c r="R57" s="95">
        <v>0</v>
      </c>
      <c r="S57" s="95">
        <v>0</v>
      </c>
      <c r="T57" s="110">
        <v>0</v>
      </c>
    </row>
    <row r="58" spans="1:20" x14ac:dyDescent="0.35">
      <c r="A58" s="32" t="s">
        <v>8</v>
      </c>
      <c r="B58" s="95"/>
      <c r="C58" s="95"/>
      <c r="D58" s="95"/>
      <c r="E58" s="95"/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32" t="s">
        <v>11</v>
      </c>
      <c r="L58" s="33"/>
      <c r="M58" s="33"/>
      <c r="N58" s="33"/>
      <c r="O58" s="33"/>
      <c r="P58" s="33">
        <v>0</v>
      </c>
      <c r="Q58" s="33">
        <v>0</v>
      </c>
      <c r="R58" s="95">
        <v>0</v>
      </c>
      <c r="S58" s="95">
        <v>0</v>
      </c>
      <c r="T58" s="110">
        <v>0</v>
      </c>
    </row>
    <row r="59" spans="1:20" x14ac:dyDescent="0.35">
      <c r="A59" s="32" t="s">
        <v>398</v>
      </c>
      <c r="B59" s="95"/>
      <c r="C59" s="95"/>
      <c r="D59" s="95"/>
      <c r="E59" s="95"/>
      <c r="F59" s="95">
        <v>1</v>
      </c>
      <c r="G59" s="95">
        <v>1</v>
      </c>
      <c r="H59" s="95">
        <v>1</v>
      </c>
      <c r="I59" s="95">
        <v>1</v>
      </c>
      <c r="J59" s="95">
        <v>0</v>
      </c>
      <c r="K59" s="32"/>
      <c r="L59" s="31"/>
      <c r="M59" s="31"/>
      <c r="N59" s="31"/>
      <c r="O59" s="31"/>
      <c r="P59" s="31"/>
      <c r="Q59" s="31"/>
      <c r="R59" s="140"/>
      <c r="S59" s="18"/>
      <c r="T59" s="18"/>
    </row>
    <row r="60" spans="1:20" x14ac:dyDescent="0.35">
      <c r="A60" s="34"/>
      <c r="K60" s="93"/>
      <c r="R60" s="18"/>
      <c r="S60" s="18"/>
      <c r="T60" s="18"/>
    </row>
    <row r="61" spans="1:20" x14ac:dyDescent="0.35">
      <c r="A61" s="35" t="s">
        <v>6</v>
      </c>
      <c r="B61" s="31"/>
      <c r="C61" s="31"/>
      <c r="D61" s="31"/>
      <c r="E61" s="31"/>
      <c r="F61" s="31"/>
      <c r="G61" s="31"/>
      <c r="K61" s="92" t="s">
        <v>10</v>
      </c>
      <c r="L61" s="31"/>
      <c r="M61" s="31"/>
      <c r="N61" s="31"/>
      <c r="O61" s="31"/>
      <c r="P61" s="31"/>
      <c r="Q61" s="31"/>
      <c r="R61" s="18"/>
      <c r="S61" s="18"/>
      <c r="T61" s="18"/>
    </row>
    <row r="62" spans="1:20" x14ac:dyDescent="0.35">
      <c r="A62" s="32" t="s">
        <v>7</v>
      </c>
      <c r="B62" s="33"/>
      <c r="C62" s="33"/>
      <c r="D62" s="33"/>
      <c r="E62" s="33"/>
      <c r="F62" s="33">
        <v>0</v>
      </c>
      <c r="G62" s="95">
        <v>0</v>
      </c>
      <c r="H62" s="95">
        <v>0</v>
      </c>
      <c r="I62" s="95">
        <v>0</v>
      </c>
      <c r="J62" s="95">
        <v>0</v>
      </c>
      <c r="K62" s="32" t="s">
        <v>7</v>
      </c>
      <c r="L62" s="33"/>
      <c r="M62" s="33"/>
      <c r="N62" s="33"/>
      <c r="O62" s="33"/>
      <c r="P62" s="33">
        <v>0</v>
      </c>
      <c r="Q62" s="33">
        <v>0</v>
      </c>
      <c r="R62" s="33">
        <v>0</v>
      </c>
      <c r="S62" s="33">
        <v>0</v>
      </c>
      <c r="T62" s="110">
        <v>0</v>
      </c>
    </row>
    <row r="63" spans="1:20" x14ac:dyDescent="0.35">
      <c r="A63" s="32" t="s">
        <v>8</v>
      </c>
      <c r="B63" s="33"/>
      <c r="C63" s="33"/>
      <c r="D63" s="33"/>
      <c r="E63" s="33"/>
      <c r="F63" s="33">
        <v>0</v>
      </c>
      <c r="G63" s="95">
        <v>0</v>
      </c>
      <c r="H63" s="95">
        <v>0</v>
      </c>
      <c r="I63" s="95">
        <v>0</v>
      </c>
      <c r="J63" s="95">
        <v>0</v>
      </c>
      <c r="K63" s="32" t="s">
        <v>8</v>
      </c>
      <c r="L63" s="33"/>
      <c r="M63" s="33"/>
      <c r="N63" s="33"/>
      <c r="O63" s="33"/>
      <c r="P63" s="33">
        <v>1</v>
      </c>
      <c r="Q63" s="33">
        <v>1</v>
      </c>
      <c r="R63" s="111">
        <v>1</v>
      </c>
      <c r="S63" s="119">
        <v>1</v>
      </c>
      <c r="T63" s="111">
        <v>1</v>
      </c>
    </row>
    <row r="64" spans="1:20" x14ac:dyDescent="0.35">
      <c r="A64" s="32" t="s">
        <v>11</v>
      </c>
      <c r="B64" s="33"/>
      <c r="C64" s="33"/>
      <c r="D64" s="33"/>
      <c r="E64" s="33"/>
      <c r="F64" s="33">
        <v>0</v>
      </c>
      <c r="G64" s="95">
        <v>0</v>
      </c>
      <c r="H64" s="95">
        <v>0</v>
      </c>
      <c r="I64" s="95">
        <v>0</v>
      </c>
      <c r="J64" s="95">
        <v>0</v>
      </c>
      <c r="K64" s="32" t="s">
        <v>11</v>
      </c>
      <c r="L64" s="33"/>
      <c r="M64" s="33"/>
      <c r="N64" s="33"/>
      <c r="O64" s="33"/>
      <c r="P64" s="33">
        <v>0</v>
      </c>
      <c r="Q64" s="33">
        <v>0</v>
      </c>
      <c r="R64" s="33">
        <v>0</v>
      </c>
      <c r="S64" s="119">
        <v>1</v>
      </c>
      <c r="T64" s="111">
        <v>1</v>
      </c>
    </row>
    <row r="65" spans="1:20" x14ac:dyDescent="0.35">
      <c r="A65" s="37"/>
      <c r="B65" s="31"/>
      <c r="C65" s="31"/>
      <c r="D65" s="31"/>
      <c r="E65" s="34"/>
      <c r="F65" s="34"/>
      <c r="K65" s="32" t="s">
        <v>20</v>
      </c>
      <c r="L65" s="33"/>
      <c r="M65" s="33"/>
      <c r="N65" s="33"/>
      <c r="O65" s="33"/>
      <c r="P65" s="33">
        <v>0</v>
      </c>
      <c r="Q65" s="33">
        <v>0</v>
      </c>
      <c r="R65" s="33">
        <v>0</v>
      </c>
      <c r="S65" s="33">
        <v>0</v>
      </c>
      <c r="T65" s="111">
        <v>0</v>
      </c>
    </row>
    <row r="66" spans="1:20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88"/>
      <c r="L66" s="3"/>
      <c r="M66" s="3"/>
      <c r="N66" s="3"/>
      <c r="O66" s="3"/>
      <c r="P66" s="3"/>
      <c r="Q66" s="3"/>
    </row>
    <row r="67" spans="1:20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92" t="s">
        <v>29</v>
      </c>
      <c r="L67" s="33"/>
      <c r="M67" s="33"/>
      <c r="N67" s="33"/>
      <c r="O67" s="33"/>
      <c r="P67" s="33">
        <v>0</v>
      </c>
      <c r="Q67" s="33">
        <v>0</v>
      </c>
      <c r="R67" s="111">
        <v>2</v>
      </c>
      <c r="S67" s="111">
        <v>4</v>
      </c>
      <c r="T67" s="111">
        <v>4</v>
      </c>
    </row>
    <row r="68" spans="1:20" ht="15.65" customHeight="1" x14ac:dyDescent="0.35">
      <c r="A68" s="108" t="s">
        <v>76</v>
      </c>
      <c r="B68" s="3"/>
      <c r="C68" s="3"/>
      <c r="D68" s="3"/>
      <c r="E68" s="34"/>
      <c r="F68" s="3"/>
      <c r="G68" s="3"/>
      <c r="H68" s="88"/>
      <c r="I68" s="3"/>
      <c r="J68" s="3"/>
      <c r="K68" s="3"/>
      <c r="L68" s="3"/>
      <c r="M68" s="21"/>
    </row>
    <row r="69" spans="1:20" ht="15.65" customHeight="1" x14ac:dyDescent="0.35">
      <c r="A69" s="150"/>
      <c r="B69" s="40" t="s">
        <v>217</v>
      </c>
      <c r="C69" s="40" t="s">
        <v>258</v>
      </c>
      <c r="D69" s="196" t="s">
        <v>30</v>
      </c>
      <c r="E69" s="40">
        <v>2017</v>
      </c>
      <c r="F69" s="40">
        <v>2018</v>
      </c>
      <c r="G69" s="196" t="s">
        <v>30</v>
      </c>
      <c r="H69" s="152">
        <v>2018</v>
      </c>
      <c r="I69" s="152">
        <v>2019</v>
      </c>
      <c r="J69" s="151" t="s">
        <v>30</v>
      </c>
      <c r="K69" s="152">
        <v>2020</v>
      </c>
      <c r="L69" s="151" t="s">
        <v>30</v>
      </c>
      <c r="M69" s="152">
        <v>2021</v>
      </c>
      <c r="N69" s="151" t="s">
        <v>30</v>
      </c>
    </row>
    <row r="70" spans="1:20" ht="15.65" customHeight="1" x14ac:dyDescent="0.35">
      <c r="A70" s="88" t="s">
        <v>31</v>
      </c>
      <c r="B70" s="95"/>
      <c r="C70" s="95">
        <v>0</v>
      </c>
      <c r="D70" s="153" t="s">
        <v>354</v>
      </c>
      <c r="E70" s="95">
        <v>0</v>
      </c>
      <c r="F70" s="95">
        <v>0</v>
      </c>
      <c r="G70" s="153" t="s">
        <v>354</v>
      </c>
      <c r="H70" s="95">
        <v>0</v>
      </c>
      <c r="I70" s="95">
        <v>0</v>
      </c>
      <c r="J70" s="153" t="s">
        <v>354</v>
      </c>
      <c r="K70" s="95">
        <v>0</v>
      </c>
      <c r="L70" s="153" t="s">
        <v>354</v>
      </c>
      <c r="M70" s="95">
        <v>0</v>
      </c>
      <c r="N70" s="153" t="s">
        <v>354</v>
      </c>
    </row>
    <row r="71" spans="1:20" ht="15.65" customHeight="1" x14ac:dyDescent="0.35">
      <c r="A71" s="88" t="s">
        <v>32</v>
      </c>
      <c r="B71" s="95"/>
      <c r="C71" s="95">
        <v>0</v>
      </c>
      <c r="D71" s="153" t="s">
        <v>354</v>
      </c>
      <c r="E71" s="95">
        <v>0</v>
      </c>
      <c r="F71" s="95">
        <v>0</v>
      </c>
      <c r="G71" s="153" t="s">
        <v>354</v>
      </c>
      <c r="H71" s="95">
        <v>0</v>
      </c>
      <c r="I71" s="95">
        <v>0</v>
      </c>
      <c r="J71" s="153" t="s">
        <v>354</v>
      </c>
      <c r="K71" s="95">
        <v>0</v>
      </c>
      <c r="L71" s="153" t="s">
        <v>354</v>
      </c>
      <c r="M71" s="95">
        <v>0</v>
      </c>
      <c r="N71" s="153" t="s">
        <v>354</v>
      </c>
    </row>
    <row r="72" spans="1:20" ht="15.65" customHeight="1" x14ac:dyDescent="0.35">
      <c r="A72" s="155" t="s">
        <v>151</v>
      </c>
      <c r="B72" s="3"/>
      <c r="C72" s="3"/>
      <c r="D72" s="3"/>
      <c r="E72" s="34"/>
      <c r="F72" s="3"/>
      <c r="G72" s="3"/>
      <c r="H72" s="3"/>
      <c r="I72" s="3"/>
      <c r="J72" s="3"/>
      <c r="K72" s="3"/>
      <c r="L72" s="3"/>
      <c r="M72" s="21"/>
    </row>
    <row r="73" spans="1:20" ht="15.65" customHeight="1" x14ac:dyDescent="0.35">
      <c r="A73" s="155"/>
      <c r="B73" s="3"/>
      <c r="C73" s="3"/>
      <c r="D73" s="3"/>
      <c r="E73" s="34"/>
      <c r="F73" s="3"/>
      <c r="G73" s="3"/>
      <c r="H73" s="3"/>
      <c r="I73" s="3"/>
      <c r="J73" s="3"/>
      <c r="K73" s="3"/>
      <c r="L73" s="3"/>
      <c r="M73" s="21"/>
    </row>
    <row r="74" spans="1:20" ht="15.65" customHeight="1" x14ac:dyDescent="0.35">
      <c r="A74" s="3"/>
      <c r="B74" s="3"/>
      <c r="C74" s="3"/>
      <c r="D74" s="3"/>
      <c r="E74" s="34"/>
      <c r="F74" s="3"/>
      <c r="G74" s="3"/>
      <c r="H74" s="3"/>
      <c r="I74" s="3"/>
      <c r="J74" s="3"/>
      <c r="K74" s="3"/>
      <c r="L74" s="3"/>
      <c r="M74" s="21"/>
    </row>
    <row r="75" spans="1:20" ht="15.75" customHeight="1" x14ac:dyDescent="0.35">
      <c r="A75" s="198" t="s">
        <v>429</v>
      </c>
      <c r="B75" s="198"/>
      <c r="C75" s="198"/>
      <c r="D75" s="198"/>
      <c r="E75" s="198"/>
      <c r="F75" s="198"/>
      <c r="H75" s="21"/>
      <c r="I75" s="21"/>
      <c r="J75" s="21"/>
      <c r="K75" s="21"/>
      <c r="L75" s="21"/>
    </row>
    <row r="76" spans="1:20" x14ac:dyDescent="0.35">
      <c r="A76" s="198"/>
      <c r="B76" s="198"/>
      <c r="C76" s="198"/>
      <c r="D76" s="198"/>
      <c r="E76" s="198"/>
      <c r="F76" s="198"/>
      <c r="G76" s="21"/>
      <c r="H76" s="21"/>
      <c r="I76" s="21"/>
      <c r="J76" s="21"/>
      <c r="K76" s="21"/>
      <c r="L76" s="21"/>
    </row>
    <row r="77" spans="1:20" x14ac:dyDescent="0.35">
      <c r="A77" s="199"/>
      <c r="B77" s="199"/>
      <c r="C77" s="199"/>
      <c r="D77" s="199"/>
      <c r="E77" s="199"/>
      <c r="F77" s="199"/>
      <c r="G77" s="21"/>
      <c r="H77" s="21"/>
      <c r="I77" s="21"/>
      <c r="J77" s="21"/>
      <c r="K77" s="21"/>
      <c r="L77" s="21"/>
    </row>
    <row r="78" spans="1:20" s="177" customFormat="1" ht="25.5" customHeight="1" x14ac:dyDescent="0.35">
      <c r="A78" s="134" t="s">
        <v>464</v>
      </c>
      <c r="B78" s="200" t="s">
        <v>80</v>
      </c>
      <c r="C78" s="201"/>
      <c r="D78" s="200" t="s">
        <v>38</v>
      </c>
      <c r="E78" s="201"/>
      <c r="F78" s="42"/>
    </row>
    <row r="79" spans="1:20" s="177" customFormat="1" x14ac:dyDescent="0.35">
      <c r="A79" s="43"/>
      <c r="B79" s="44"/>
      <c r="C79" s="45"/>
      <c r="D79" s="44"/>
      <c r="E79" s="45"/>
      <c r="F79" s="45" t="s">
        <v>4</v>
      </c>
    </row>
    <row r="80" spans="1:20" s="177" customFormat="1" x14ac:dyDescent="0.35">
      <c r="A80" s="46"/>
      <c r="B80" s="47" t="s">
        <v>39</v>
      </c>
      <c r="C80" s="48" t="s">
        <v>40</v>
      </c>
      <c r="D80" s="47" t="s">
        <v>39</v>
      </c>
      <c r="E80" s="48" t="s">
        <v>41</v>
      </c>
      <c r="F80" s="48" t="s">
        <v>39</v>
      </c>
    </row>
    <row r="81" spans="1:6" s="177" customFormat="1" x14ac:dyDescent="0.35">
      <c r="A81" s="49" t="s">
        <v>1</v>
      </c>
      <c r="B81" s="43"/>
      <c r="C81" s="50"/>
      <c r="D81" s="43"/>
      <c r="E81" s="50"/>
      <c r="F81" s="49"/>
    </row>
    <row r="82" spans="1:6" s="177" customFormat="1" x14ac:dyDescent="0.35">
      <c r="A82" s="67" t="s">
        <v>462</v>
      </c>
      <c r="B82" s="172">
        <v>127</v>
      </c>
      <c r="C82" s="96">
        <f>B82/F82</f>
        <v>0.58525345622119818</v>
      </c>
      <c r="D82" s="172">
        <v>90</v>
      </c>
      <c r="E82" s="96">
        <f>D82/F82</f>
        <v>0.41474654377880182</v>
      </c>
      <c r="F82" s="53">
        <f>SUM(B82,D82)</f>
        <v>217</v>
      </c>
    </row>
    <row r="83" spans="1:6" s="177" customFormat="1" x14ac:dyDescent="0.35">
      <c r="A83" s="51" t="s">
        <v>301</v>
      </c>
      <c r="B83" s="172">
        <v>255</v>
      </c>
      <c r="C83" s="96">
        <f>B83/F83</f>
        <v>0.55555555555555558</v>
      </c>
      <c r="D83" s="172">
        <v>204</v>
      </c>
      <c r="E83" s="96">
        <f>D83/F83</f>
        <v>0.44444444444444442</v>
      </c>
      <c r="F83" s="53">
        <f>SUM(B83,D83)</f>
        <v>459</v>
      </c>
    </row>
    <row r="84" spans="1:6" s="177" customFormat="1" x14ac:dyDescent="0.35">
      <c r="A84" s="59" t="s">
        <v>49</v>
      </c>
      <c r="B84" s="60">
        <f>SUM(B81:B83)</f>
        <v>382</v>
      </c>
      <c r="C84" s="97">
        <f t="shared" ref="C84" si="8">B84/F84</f>
        <v>0.5650887573964497</v>
      </c>
      <c r="D84" s="60">
        <f>SUM(D81:D83)</f>
        <v>294</v>
      </c>
      <c r="E84" s="97">
        <f t="shared" ref="E84" si="9">D84/F84</f>
        <v>0.4349112426035503</v>
      </c>
      <c r="F84" s="60">
        <f>SUM(F81:F83)</f>
        <v>676</v>
      </c>
    </row>
  </sheetData>
  <mergeCells count="6">
    <mergeCell ref="A1:L1"/>
    <mergeCell ref="A2:L2"/>
    <mergeCell ref="A75:F76"/>
    <mergeCell ref="A77:F77"/>
    <mergeCell ref="B78:C78"/>
    <mergeCell ref="D78:E78"/>
  </mergeCells>
  <printOptions horizontalCentered="1"/>
  <pageMargins left="0.25" right="0.25" top="1" bottom="1" header="0.5" footer="0.5"/>
  <pageSetup scale="59" fitToHeight="2" orientation="portrait" horizontalDpi="300" verticalDpi="300" r:id="rId1"/>
  <headerFooter alignWithMargins="0"/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Y56"/>
  <sheetViews>
    <sheetView zoomScale="60" zoomScaleNormal="60" workbookViewId="0">
      <selection activeCell="Q34" sqref="Q34"/>
    </sheetView>
  </sheetViews>
  <sheetFormatPr defaultColWidth="9" defaultRowHeight="15.5" x14ac:dyDescent="0.35"/>
  <cols>
    <col min="1" max="1" width="21.75" style="177" customWidth="1"/>
    <col min="2" max="2" width="11.33203125" style="177" customWidth="1"/>
    <col min="3" max="4" width="9" style="177"/>
    <col min="5" max="5" width="9" style="177" customWidth="1"/>
    <col min="6" max="16384" width="9" style="177"/>
  </cols>
  <sheetData>
    <row r="3" spans="1:25" ht="16" thickBot="1" x14ac:dyDescent="0.4">
      <c r="A3" s="3"/>
      <c r="B3" s="1" t="s">
        <v>217</v>
      </c>
      <c r="C3" s="1" t="s">
        <v>258</v>
      </c>
      <c r="D3" s="1" t="s">
        <v>312</v>
      </c>
      <c r="E3" s="1" t="s">
        <v>357</v>
      </c>
      <c r="F3" s="1" t="s">
        <v>399</v>
      </c>
      <c r="G3" s="1" t="s">
        <v>428</v>
      </c>
      <c r="I3" s="1" t="s">
        <v>217</v>
      </c>
      <c r="J3" s="1" t="s">
        <v>258</v>
      </c>
      <c r="K3" s="1" t="s">
        <v>312</v>
      </c>
      <c r="L3" s="1" t="s">
        <v>357</v>
      </c>
      <c r="M3" s="1" t="s">
        <v>399</v>
      </c>
      <c r="N3" s="1" t="s">
        <v>428</v>
      </c>
      <c r="P3" s="1" t="s">
        <v>217</v>
      </c>
      <c r="Q3" s="1" t="s">
        <v>258</v>
      </c>
      <c r="R3" s="1" t="s">
        <v>312</v>
      </c>
      <c r="S3" s="1" t="s">
        <v>357</v>
      </c>
      <c r="T3" s="1" t="s">
        <v>399</v>
      </c>
      <c r="U3" s="1" t="s">
        <v>428</v>
      </c>
    </row>
    <row r="4" spans="1:25" ht="16" thickTop="1" x14ac:dyDescent="0.35">
      <c r="A4" s="19" t="s">
        <v>89</v>
      </c>
      <c r="B4" s="3"/>
      <c r="C4" s="3"/>
      <c r="D4" s="3"/>
      <c r="H4" s="137" t="s">
        <v>90</v>
      </c>
      <c r="I4" s="3"/>
      <c r="J4" s="3"/>
      <c r="K4" s="3"/>
      <c r="O4" s="142" t="s">
        <v>122</v>
      </c>
      <c r="P4" s="3"/>
      <c r="Q4" s="3"/>
    </row>
    <row r="5" spans="1:25" x14ac:dyDescent="0.35">
      <c r="A5" s="3" t="s">
        <v>1</v>
      </c>
      <c r="B5" s="10">
        <v>1209</v>
      </c>
      <c r="C5" s="10">
        <v>1145</v>
      </c>
      <c r="D5" s="10">
        <v>817</v>
      </c>
      <c r="E5" s="119">
        <v>573</v>
      </c>
      <c r="F5" s="10">
        <v>392</v>
      </c>
      <c r="G5" s="10">
        <v>902</v>
      </c>
      <c r="H5" s="88" t="s">
        <v>1</v>
      </c>
      <c r="I5" s="10">
        <v>1056</v>
      </c>
      <c r="J5" s="10">
        <v>997</v>
      </c>
      <c r="K5" s="10">
        <v>656</v>
      </c>
      <c r="L5" s="119">
        <v>520</v>
      </c>
      <c r="M5" s="10">
        <v>322</v>
      </c>
      <c r="N5" s="10">
        <v>803</v>
      </c>
      <c r="O5" s="89" t="s">
        <v>97</v>
      </c>
      <c r="P5" s="24" t="s">
        <v>243</v>
      </c>
      <c r="Q5" s="24" t="s">
        <v>268</v>
      </c>
      <c r="R5" s="24" t="s">
        <v>319</v>
      </c>
      <c r="S5" s="119" t="s">
        <v>354</v>
      </c>
      <c r="T5" s="119" t="s">
        <v>354</v>
      </c>
      <c r="U5" s="119" t="s">
        <v>354</v>
      </c>
    </row>
    <row r="6" spans="1:25" x14ac:dyDescent="0.35">
      <c r="A6" s="3" t="s">
        <v>239</v>
      </c>
      <c r="B6" s="10">
        <v>101</v>
      </c>
      <c r="C6" s="10">
        <v>93</v>
      </c>
      <c r="D6" s="10">
        <v>75</v>
      </c>
      <c r="E6" s="119">
        <v>76</v>
      </c>
      <c r="F6" s="10">
        <v>34</v>
      </c>
      <c r="G6" s="10">
        <v>19</v>
      </c>
      <c r="H6" s="88" t="s">
        <v>50</v>
      </c>
      <c r="I6" s="10">
        <v>99</v>
      </c>
      <c r="J6" s="10">
        <v>90</v>
      </c>
      <c r="K6" s="10">
        <v>71</v>
      </c>
      <c r="L6" s="119">
        <v>75</v>
      </c>
      <c r="M6" s="10">
        <v>34</v>
      </c>
      <c r="N6" s="10">
        <v>18</v>
      </c>
      <c r="O6" s="89" t="s">
        <v>98</v>
      </c>
      <c r="P6" s="25" t="s">
        <v>244</v>
      </c>
      <c r="Q6" s="25" t="s">
        <v>275</v>
      </c>
      <c r="R6" s="25" t="s">
        <v>349</v>
      </c>
      <c r="S6" s="178" t="s">
        <v>354</v>
      </c>
      <c r="T6" s="178" t="s">
        <v>354</v>
      </c>
      <c r="U6" s="119" t="s">
        <v>354</v>
      </c>
    </row>
    <row r="7" spans="1:25" x14ac:dyDescent="0.35">
      <c r="A7" s="91" t="s">
        <v>4</v>
      </c>
      <c r="B7" s="8">
        <f t="shared" ref="B7:G7" si="0">SUM(B5:B6)</f>
        <v>1310</v>
      </c>
      <c r="C7" s="8">
        <f t="shared" si="0"/>
        <v>1238</v>
      </c>
      <c r="D7" s="8">
        <f t="shared" si="0"/>
        <v>892</v>
      </c>
      <c r="E7" s="8">
        <f t="shared" si="0"/>
        <v>649</v>
      </c>
      <c r="F7" s="8">
        <f t="shared" si="0"/>
        <v>426</v>
      </c>
      <c r="G7" s="8">
        <f t="shared" si="0"/>
        <v>921</v>
      </c>
      <c r="I7" s="8">
        <f t="shared" ref="I7:N7" si="1">SUM(I5:I6)</f>
        <v>1155</v>
      </c>
      <c r="J7" s="8">
        <f t="shared" si="1"/>
        <v>1087</v>
      </c>
      <c r="K7" s="8">
        <f t="shared" si="1"/>
        <v>727</v>
      </c>
      <c r="L7" s="8">
        <f t="shared" si="1"/>
        <v>595</v>
      </c>
      <c r="M7" s="8">
        <f t="shared" si="1"/>
        <v>356</v>
      </c>
      <c r="N7" s="8">
        <f t="shared" si="1"/>
        <v>821</v>
      </c>
      <c r="O7" s="89" t="s">
        <v>99</v>
      </c>
      <c r="P7" s="25" t="s">
        <v>245</v>
      </c>
      <c r="Q7" s="25">
        <v>0</v>
      </c>
      <c r="R7" s="25" t="s">
        <v>280</v>
      </c>
      <c r="S7" s="178" t="s">
        <v>354</v>
      </c>
      <c r="T7" s="178" t="s">
        <v>354</v>
      </c>
      <c r="U7" s="119" t="s">
        <v>354</v>
      </c>
    </row>
    <row r="8" spans="1:25" x14ac:dyDescent="0.35">
      <c r="A8" s="91"/>
      <c r="B8" s="20"/>
      <c r="I8" s="135"/>
      <c r="O8" s="90" t="s">
        <v>291</v>
      </c>
      <c r="P8" s="26" t="s">
        <v>293</v>
      </c>
      <c r="Q8" s="26" t="s">
        <v>295</v>
      </c>
      <c r="R8" s="26" t="s">
        <v>324</v>
      </c>
      <c r="S8" s="26" t="s">
        <v>341</v>
      </c>
      <c r="T8" s="26" t="s">
        <v>426</v>
      </c>
      <c r="U8" s="119" t="s">
        <v>354</v>
      </c>
    </row>
    <row r="9" spans="1:25" x14ac:dyDescent="0.35">
      <c r="I9" s="135"/>
      <c r="O9" s="90" t="s">
        <v>292</v>
      </c>
      <c r="P9" s="26" t="s">
        <v>294</v>
      </c>
      <c r="Q9" s="26" t="s">
        <v>296</v>
      </c>
      <c r="R9" s="26" t="s">
        <v>350</v>
      </c>
      <c r="S9" s="26" t="s">
        <v>388</v>
      </c>
      <c r="T9" s="26" t="s">
        <v>427</v>
      </c>
      <c r="U9" s="119" t="s">
        <v>354</v>
      </c>
    </row>
    <row r="10" spans="1:25" ht="16" thickBot="1" x14ac:dyDescent="0.4">
      <c r="B10" s="1" t="s">
        <v>217</v>
      </c>
      <c r="C10" s="1" t="s">
        <v>258</v>
      </c>
      <c r="D10" s="1" t="s">
        <v>312</v>
      </c>
      <c r="E10" s="1" t="s">
        <v>357</v>
      </c>
      <c r="F10" s="144" t="s">
        <v>399</v>
      </c>
      <c r="G10" s="144" t="s">
        <v>428</v>
      </c>
      <c r="I10" s="135"/>
    </row>
    <row r="11" spans="1:25" ht="16" thickTop="1" x14ac:dyDescent="0.35">
      <c r="A11" s="19" t="s">
        <v>12</v>
      </c>
      <c r="B11" s="77">
        <v>292</v>
      </c>
      <c r="C11" s="77">
        <v>316</v>
      </c>
      <c r="D11" s="77">
        <v>340</v>
      </c>
      <c r="E11" s="119">
        <v>307</v>
      </c>
      <c r="F11" s="77">
        <v>248</v>
      </c>
      <c r="G11" s="77">
        <v>231</v>
      </c>
    </row>
    <row r="12" spans="1:25" x14ac:dyDescent="0.35">
      <c r="A12" s="3" t="s">
        <v>356</v>
      </c>
    </row>
    <row r="13" spans="1:25" x14ac:dyDescent="0.35">
      <c r="B13" s="9" t="s">
        <v>17</v>
      </c>
      <c r="C13" s="9" t="s">
        <v>15</v>
      </c>
      <c r="D13" s="9" t="s">
        <v>16</v>
      </c>
      <c r="E13" s="9" t="s">
        <v>17</v>
      </c>
      <c r="F13" s="9" t="s">
        <v>15</v>
      </c>
      <c r="G13" s="9" t="s">
        <v>16</v>
      </c>
      <c r="H13" s="9" t="s">
        <v>17</v>
      </c>
      <c r="I13" s="9" t="s">
        <v>15</v>
      </c>
      <c r="J13" s="9" t="s">
        <v>16</v>
      </c>
      <c r="K13" s="9" t="s">
        <v>17</v>
      </c>
      <c r="L13" s="9" t="s">
        <v>15</v>
      </c>
      <c r="M13" s="9" t="s">
        <v>16</v>
      </c>
      <c r="N13" s="9" t="s">
        <v>17</v>
      </c>
      <c r="O13" s="9" t="s">
        <v>15</v>
      </c>
      <c r="P13" s="9" t="s">
        <v>16</v>
      </c>
      <c r="Q13" s="9" t="s">
        <v>17</v>
      </c>
      <c r="R13" s="9" t="s">
        <v>15</v>
      </c>
      <c r="S13" s="9" t="s">
        <v>16</v>
      </c>
      <c r="T13" s="9" t="s">
        <v>17</v>
      </c>
      <c r="U13" s="9" t="s">
        <v>15</v>
      </c>
      <c r="V13" s="9" t="s">
        <v>16</v>
      </c>
      <c r="W13" s="9" t="s">
        <v>17</v>
      </c>
      <c r="X13" s="9" t="s">
        <v>15</v>
      </c>
      <c r="Y13" s="9" t="s">
        <v>16</v>
      </c>
    </row>
    <row r="14" spans="1:25" ht="16" thickBot="1" x14ac:dyDescent="0.4">
      <c r="B14" s="1">
        <v>2014</v>
      </c>
      <c r="C14" s="1">
        <v>2014</v>
      </c>
      <c r="D14" s="1">
        <v>2015</v>
      </c>
      <c r="E14" s="1">
        <v>2015</v>
      </c>
      <c r="F14" s="1">
        <v>2015</v>
      </c>
      <c r="G14" s="1">
        <v>2016</v>
      </c>
      <c r="H14" s="1">
        <v>2016</v>
      </c>
      <c r="I14" s="1">
        <v>2016</v>
      </c>
      <c r="J14" s="1">
        <v>2017</v>
      </c>
      <c r="K14" s="1">
        <v>2017</v>
      </c>
      <c r="L14" s="1">
        <v>2017</v>
      </c>
      <c r="M14" s="1">
        <v>2018</v>
      </c>
      <c r="N14" s="1">
        <v>2018</v>
      </c>
      <c r="O14" s="1">
        <v>2018</v>
      </c>
      <c r="P14" s="1">
        <v>2019</v>
      </c>
      <c r="Q14" s="1">
        <v>2019</v>
      </c>
      <c r="R14" s="1">
        <v>2019</v>
      </c>
      <c r="S14" s="1">
        <v>2020</v>
      </c>
      <c r="T14" s="1">
        <v>2020</v>
      </c>
      <c r="U14" s="1">
        <v>2020</v>
      </c>
      <c r="V14" s="1">
        <v>2021</v>
      </c>
      <c r="W14" s="1">
        <v>2021</v>
      </c>
      <c r="X14" s="1">
        <v>2021</v>
      </c>
      <c r="Y14" s="1">
        <v>2022</v>
      </c>
    </row>
    <row r="15" spans="1:25" ht="16" thickTop="1" x14ac:dyDescent="0.35">
      <c r="A15" s="19" t="s">
        <v>88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25" x14ac:dyDescent="0.35">
      <c r="A16" s="3" t="s">
        <v>1</v>
      </c>
      <c r="B16" s="10">
        <v>816</v>
      </c>
      <c r="C16" s="10">
        <v>2816</v>
      </c>
      <c r="D16" s="10">
        <v>2334</v>
      </c>
      <c r="E16" s="10">
        <v>1011</v>
      </c>
      <c r="F16" s="10">
        <v>1763</v>
      </c>
      <c r="G16" s="10">
        <v>548</v>
      </c>
      <c r="H16" s="10">
        <v>195</v>
      </c>
      <c r="I16" s="10">
        <v>1763</v>
      </c>
      <c r="J16" s="10">
        <v>526</v>
      </c>
      <c r="K16" s="10">
        <v>482</v>
      </c>
      <c r="L16" s="10">
        <v>1654</v>
      </c>
      <c r="M16" s="10">
        <v>648</v>
      </c>
      <c r="N16" s="10">
        <v>408</v>
      </c>
      <c r="O16" s="10">
        <v>1520</v>
      </c>
      <c r="P16" s="10">
        <v>345</v>
      </c>
      <c r="Q16" s="119">
        <v>629</v>
      </c>
      <c r="R16" s="119">
        <v>1072.5</v>
      </c>
      <c r="S16" s="119">
        <v>1149</v>
      </c>
      <c r="T16" s="119">
        <v>345.5</v>
      </c>
      <c r="U16" s="119">
        <v>1029.5</v>
      </c>
      <c r="V16" s="119">
        <v>709.5</v>
      </c>
      <c r="W16" s="10">
        <v>442.5</v>
      </c>
      <c r="X16" s="10">
        <v>830.5</v>
      </c>
      <c r="Y16" s="10">
        <v>756</v>
      </c>
    </row>
    <row r="17" spans="1:25" x14ac:dyDescent="0.35">
      <c r="A17" s="3" t="s">
        <v>2</v>
      </c>
      <c r="B17" s="10">
        <v>1038</v>
      </c>
      <c r="C17" s="10">
        <v>3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19">
        <v>0</v>
      </c>
      <c r="R17" s="119">
        <v>0</v>
      </c>
      <c r="S17" s="119">
        <v>0</v>
      </c>
      <c r="T17" s="119">
        <v>0</v>
      </c>
      <c r="U17" s="119">
        <v>0</v>
      </c>
      <c r="V17" s="119">
        <v>0</v>
      </c>
      <c r="W17" s="10">
        <v>0</v>
      </c>
      <c r="X17" s="10">
        <v>0</v>
      </c>
      <c r="Y17" s="10">
        <v>0</v>
      </c>
    </row>
    <row r="18" spans="1:25" x14ac:dyDescent="0.35">
      <c r="A18" s="7" t="s">
        <v>4</v>
      </c>
      <c r="B18" s="22">
        <f t="shared" ref="B18:J18" si="2">SUM(B15:B17)</f>
        <v>1854</v>
      </c>
      <c r="C18" s="22">
        <f t="shared" si="2"/>
        <v>2819</v>
      </c>
      <c r="D18" s="22">
        <f t="shared" si="2"/>
        <v>2334</v>
      </c>
      <c r="E18" s="22">
        <f t="shared" si="2"/>
        <v>1011</v>
      </c>
      <c r="F18" s="22">
        <f t="shared" si="2"/>
        <v>1763</v>
      </c>
      <c r="G18" s="22">
        <f t="shared" si="2"/>
        <v>548</v>
      </c>
      <c r="H18" s="22">
        <f t="shared" si="2"/>
        <v>195</v>
      </c>
      <c r="I18" s="22">
        <f t="shared" ref="I18" si="3">SUM(I15:I17)</f>
        <v>1763</v>
      </c>
      <c r="J18" s="22">
        <f t="shared" si="2"/>
        <v>526</v>
      </c>
      <c r="K18" s="22">
        <f t="shared" ref="K18:Y18" si="4">SUM(K15:K17)</f>
        <v>482</v>
      </c>
      <c r="L18" s="22">
        <f t="shared" si="4"/>
        <v>1654</v>
      </c>
      <c r="M18" s="22">
        <f t="shared" si="4"/>
        <v>648</v>
      </c>
      <c r="N18" s="22">
        <f t="shared" si="4"/>
        <v>408</v>
      </c>
      <c r="O18" s="22">
        <f t="shared" si="4"/>
        <v>1520</v>
      </c>
      <c r="P18" s="22">
        <f t="shared" si="4"/>
        <v>345</v>
      </c>
      <c r="Q18" s="22">
        <f t="shared" si="4"/>
        <v>629</v>
      </c>
      <c r="R18" s="22">
        <f t="shared" si="4"/>
        <v>1072.5</v>
      </c>
      <c r="S18" s="22">
        <f t="shared" si="4"/>
        <v>1149</v>
      </c>
      <c r="T18" s="22">
        <f t="shared" si="4"/>
        <v>345.5</v>
      </c>
      <c r="U18" s="22">
        <f t="shared" si="4"/>
        <v>1029.5</v>
      </c>
      <c r="V18" s="22">
        <f t="shared" si="4"/>
        <v>709.5</v>
      </c>
      <c r="W18" s="22">
        <f t="shared" si="4"/>
        <v>442.5</v>
      </c>
      <c r="X18" s="22">
        <f t="shared" si="4"/>
        <v>830.5</v>
      </c>
      <c r="Y18" s="22">
        <f t="shared" si="4"/>
        <v>756</v>
      </c>
    </row>
    <row r="22" spans="1:25" ht="16" thickBot="1" x14ac:dyDescent="0.4">
      <c r="A22" s="78"/>
      <c r="B22" s="73" t="s">
        <v>217</v>
      </c>
      <c r="C22" s="73" t="s">
        <v>258</v>
      </c>
      <c r="D22" s="1" t="s">
        <v>312</v>
      </c>
      <c r="E22" s="1" t="s">
        <v>357</v>
      </c>
      <c r="F22" s="1" t="s">
        <v>399</v>
      </c>
      <c r="G22" s="1" t="s">
        <v>428</v>
      </c>
      <c r="I22" s="3"/>
      <c r="J22" s="1" t="s">
        <v>217</v>
      </c>
      <c r="K22" s="1" t="s">
        <v>258</v>
      </c>
      <c r="L22" s="1" t="s">
        <v>312</v>
      </c>
      <c r="M22" s="1" t="s">
        <v>357</v>
      </c>
      <c r="N22" s="1" t="s">
        <v>399</v>
      </c>
      <c r="O22" s="1" t="s">
        <v>428</v>
      </c>
    </row>
    <row r="23" spans="1:25" ht="16" thickTop="1" x14ac:dyDescent="0.35">
      <c r="A23" s="80" t="s">
        <v>26</v>
      </c>
      <c r="B23" s="74"/>
      <c r="C23" s="74"/>
      <c r="D23" s="74"/>
      <c r="E23" s="74"/>
      <c r="F23" s="74"/>
      <c r="G23" s="74"/>
      <c r="I23" s="137" t="s">
        <v>21</v>
      </c>
      <c r="J23" s="3"/>
      <c r="K23" s="3"/>
      <c r="M23" s="141"/>
    </row>
    <row r="24" spans="1:25" x14ac:dyDescent="0.35">
      <c r="A24" s="76" t="s">
        <v>7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I24" s="88" t="s">
        <v>1</v>
      </c>
      <c r="J24" s="77">
        <v>118</v>
      </c>
      <c r="K24" s="77">
        <v>110</v>
      </c>
      <c r="L24" s="77">
        <v>101</v>
      </c>
      <c r="M24" s="77">
        <v>71.5</v>
      </c>
      <c r="N24" s="77">
        <v>68.63</v>
      </c>
      <c r="O24" s="77">
        <v>55.37</v>
      </c>
    </row>
    <row r="25" spans="1:25" x14ac:dyDescent="0.35">
      <c r="A25" s="76" t="s">
        <v>8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  <c r="I25" s="146" t="s">
        <v>355</v>
      </c>
      <c r="M25" s="88"/>
    </row>
    <row r="26" spans="1:25" x14ac:dyDescent="0.35">
      <c r="A26" s="76" t="s">
        <v>11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25" ht="15.75" customHeight="1" x14ac:dyDescent="0.35">
      <c r="A27" s="78"/>
      <c r="B27" s="74"/>
      <c r="C27" s="74"/>
      <c r="D27" s="74"/>
      <c r="E27" s="74"/>
      <c r="F27" s="74"/>
      <c r="G27" s="74"/>
      <c r="I27" s="198" t="s">
        <v>429</v>
      </c>
      <c r="J27" s="198"/>
      <c r="K27" s="198"/>
      <c r="L27" s="198"/>
      <c r="M27" s="198"/>
      <c r="N27" s="198"/>
    </row>
    <row r="28" spans="1:25" x14ac:dyDescent="0.35">
      <c r="A28" s="79" t="s">
        <v>27</v>
      </c>
      <c r="B28" s="165"/>
      <c r="C28" s="165"/>
      <c r="D28" s="165"/>
      <c r="E28" s="165"/>
      <c r="F28" s="165"/>
      <c r="G28" s="165"/>
      <c r="I28" s="198"/>
      <c r="J28" s="198"/>
      <c r="K28" s="198"/>
      <c r="L28" s="198"/>
      <c r="M28" s="198"/>
      <c r="N28" s="198"/>
    </row>
    <row r="29" spans="1:25" x14ac:dyDescent="0.35">
      <c r="A29" s="76" t="s">
        <v>7</v>
      </c>
      <c r="B29" s="128">
        <v>0</v>
      </c>
      <c r="C29" s="128">
        <v>0</v>
      </c>
      <c r="D29" s="128">
        <v>0</v>
      </c>
      <c r="E29" s="128">
        <v>0</v>
      </c>
      <c r="F29" s="128">
        <v>0</v>
      </c>
      <c r="G29" s="128">
        <v>0</v>
      </c>
      <c r="I29" s="199"/>
      <c r="J29" s="199"/>
      <c r="K29" s="199"/>
      <c r="L29" s="199"/>
      <c r="M29" s="199"/>
      <c r="N29" s="199"/>
    </row>
    <row r="30" spans="1:25" ht="33" customHeight="1" x14ac:dyDescent="0.35">
      <c r="A30" s="85"/>
      <c r="B30" s="179"/>
      <c r="C30" s="179"/>
      <c r="D30" s="179"/>
      <c r="E30" s="179"/>
      <c r="F30" s="179"/>
      <c r="G30" s="179"/>
      <c r="I30" s="102" t="s">
        <v>246</v>
      </c>
      <c r="J30" s="200" t="s">
        <v>80</v>
      </c>
      <c r="K30" s="201"/>
      <c r="L30" s="200" t="s">
        <v>38</v>
      </c>
      <c r="M30" s="201"/>
      <c r="N30" s="133"/>
      <c r="O30" s="180"/>
    </row>
    <row r="31" spans="1:25" x14ac:dyDescent="0.35">
      <c r="A31" s="76"/>
      <c r="B31" s="179"/>
      <c r="C31" s="179"/>
      <c r="D31" s="179"/>
      <c r="E31" s="179"/>
      <c r="F31" s="179"/>
      <c r="G31" s="179"/>
      <c r="I31" s="43"/>
      <c r="J31" s="44"/>
      <c r="K31" s="45"/>
      <c r="L31" s="44"/>
      <c r="M31" s="45"/>
      <c r="N31" s="45" t="s">
        <v>4</v>
      </c>
    </row>
    <row r="32" spans="1:25" x14ac:dyDescent="0.35">
      <c r="A32" s="81" t="s">
        <v>13</v>
      </c>
      <c r="B32" s="77">
        <v>0</v>
      </c>
      <c r="C32" s="77">
        <v>0</v>
      </c>
      <c r="D32" s="77">
        <v>0</v>
      </c>
      <c r="E32" s="77">
        <v>0</v>
      </c>
      <c r="F32" s="77">
        <v>0</v>
      </c>
      <c r="G32" s="77">
        <v>0</v>
      </c>
      <c r="I32" s="46"/>
      <c r="J32" s="47" t="s">
        <v>39</v>
      </c>
      <c r="K32" s="48" t="s">
        <v>40</v>
      </c>
      <c r="L32" s="47" t="s">
        <v>39</v>
      </c>
      <c r="M32" s="48" t="s">
        <v>41</v>
      </c>
      <c r="N32" s="48" t="s">
        <v>39</v>
      </c>
    </row>
    <row r="33" spans="1:14" x14ac:dyDescent="0.35">
      <c r="A33" s="81" t="s">
        <v>14</v>
      </c>
      <c r="B33" s="77">
        <v>0</v>
      </c>
      <c r="C33" s="77">
        <v>0</v>
      </c>
      <c r="D33" s="77">
        <v>0</v>
      </c>
      <c r="E33" s="77">
        <v>3</v>
      </c>
      <c r="F33" s="77">
        <v>2</v>
      </c>
      <c r="G33" s="77">
        <v>1</v>
      </c>
      <c r="I33" s="116" t="s">
        <v>1</v>
      </c>
      <c r="J33" s="116"/>
      <c r="K33" s="116"/>
      <c r="L33" s="116"/>
      <c r="M33" s="116"/>
      <c r="N33" s="116"/>
    </row>
    <row r="34" spans="1:14" x14ac:dyDescent="0.35">
      <c r="I34" s="181" t="s">
        <v>371</v>
      </c>
      <c r="J34" s="182">
        <v>0</v>
      </c>
      <c r="K34" s="175" t="s">
        <v>354</v>
      </c>
      <c r="L34" s="182">
        <v>0</v>
      </c>
      <c r="M34" s="175" t="s">
        <v>354</v>
      </c>
      <c r="N34" s="118">
        <f>SUM(J34+L34)</f>
        <v>0</v>
      </c>
    </row>
    <row r="35" spans="1:14" x14ac:dyDescent="0.35">
      <c r="A35" s="81" t="s">
        <v>29</v>
      </c>
      <c r="B35" s="77">
        <v>4</v>
      </c>
      <c r="C35" s="77">
        <v>4</v>
      </c>
      <c r="D35" s="77">
        <v>4</v>
      </c>
      <c r="E35" s="77">
        <v>4</v>
      </c>
      <c r="F35" s="77">
        <v>7</v>
      </c>
      <c r="G35" s="77">
        <v>1</v>
      </c>
      <c r="I35" s="181" t="s">
        <v>247</v>
      </c>
      <c r="J35" s="172">
        <v>397</v>
      </c>
      <c r="K35" s="117">
        <f t="shared" ref="K35:K41" si="5">J35/N35</f>
        <v>0.6928446771378709</v>
      </c>
      <c r="L35" s="172">
        <v>176</v>
      </c>
      <c r="M35" s="117">
        <f t="shared" ref="M35:M41" si="6">L35/N35</f>
        <v>0.30715532286212915</v>
      </c>
      <c r="N35" s="118">
        <f t="shared" ref="N35:N36" si="7">SUM(J35+L35)</f>
        <v>573</v>
      </c>
    </row>
    <row r="36" spans="1:14" x14ac:dyDescent="0.35">
      <c r="A36" s="81"/>
      <c r="B36" s="77"/>
      <c r="C36" s="77"/>
      <c r="D36" s="77"/>
      <c r="E36" s="77"/>
      <c r="F36" s="77"/>
      <c r="G36" s="77"/>
      <c r="I36" s="181" t="s">
        <v>248</v>
      </c>
      <c r="J36" s="182">
        <v>0</v>
      </c>
      <c r="K36" s="175" t="s">
        <v>354</v>
      </c>
      <c r="L36" s="182">
        <v>0</v>
      </c>
      <c r="M36" s="175" t="s">
        <v>354</v>
      </c>
      <c r="N36" s="118">
        <f t="shared" si="7"/>
        <v>0</v>
      </c>
    </row>
    <row r="37" spans="1:14" x14ac:dyDescent="0.35">
      <c r="A37" s="81"/>
      <c r="B37" s="77"/>
      <c r="C37" s="77"/>
      <c r="D37" s="77"/>
      <c r="E37" s="77"/>
      <c r="F37" s="77"/>
      <c r="G37" s="77"/>
      <c r="I37" s="181" t="s">
        <v>372</v>
      </c>
      <c r="J37" s="182">
        <v>0</v>
      </c>
      <c r="K37" s="175" t="s">
        <v>354</v>
      </c>
      <c r="L37" s="182">
        <v>0</v>
      </c>
      <c r="M37" s="175" t="s">
        <v>354</v>
      </c>
      <c r="N37" s="118">
        <f>SUM(J37+L37)</f>
        <v>0</v>
      </c>
    </row>
    <row r="38" spans="1:14" x14ac:dyDescent="0.35">
      <c r="I38" s="181" t="s">
        <v>249</v>
      </c>
      <c r="J38" s="172">
        <v>0</v>
      </c>
      <c r="K38" s="117">
        <f t="shared" si="5"/>
        <v>0</v>
      </c>
      <c r="L38" s="172">
        <v>67</v>
      </c>
      <c r="M38" s="117">
        <f t="shared" si="6"/>
        <v>1</v>
      </c>
      <c r="N38" s="118">
        <f t="shared" ref="N38:N40" si="8">SUM(J38+L38)</f>
        <v>67</v>
      </c>
    </row>
    <row r="39" spans="1:14" x14ac:dyDescent="0.35">
      <c r="I39" s="181" t="s">
        <v>250</v>
      </c>
      <c r="J39" s="172">
        <v>0</v>
      </c>
      <c r="K39" s="117">
        <f t="shared" si="5"/>
        <v>0</v>
      </c>
      <c r="L39" s="172">
        <v>190.5</v>
      </c>
      <c r="M39" s="117">
        <f t="shared" si="6"/>
        <v>1</v>
      </c>
      <c r="N39" s="118">
        <f t="shared" si="8"/>
        <v>190.5</v>
      </c>
    </row>
    <row r="40" spans="1:14" x14ac:dyDescent="0.35">
      <c r="I40" s="181" t="s">
        <v>353</v>
      </c>
      <c r="J40" s="172">
        <v>0</v>
      </c>
      <c r="K40" s="175" t="s">
        <v>354</v>
      </c>
      <c r="L40" s="172">
        <v>0</v>
      </c>
      <c r="M40" s="175" t="s">
        <v>354</v>
      </c>
      <c r="N40" s="118">
        <f t="shared" si="8"/>
        <v>0</v>
      </c>
    </row>
    <row r="41" spans="1:14" x14ac:dyDescent="0.35">
      <c r="I41" s="59" t="s">
        <v>49</v>
      </c>
      <c r="J41" s="60">
        <f>SUM(J34:J40)</f>
        <v>397</v>
      </c>
      <c r="K41" s="97">
        <f t="shared" si="5"/>
        <v>0.47802528597230581</v>
      </c>
      <c r="L41" s="60">
        <f>SUM(L34:L40)</f>
        <v>433.5</v>
      </c>
      <c r="M41" s="97">
        <f t="shared" si="6"/>
        <v>0.52197471402769413</v>
      </c>
      <c r="N41" s="62">
        <f>SUM(N34:N40)</f>
        <v>830.5</v>
      </c>
    </row>
    <row r="42" spans="1:14" x14ac:dyDescent="0.35">
      <c r="I42" s="184"/>
      <c r="J42" s="180"/>
      <c r="K42" s="180"/>
      <c r="L42" s="180"/>
      <c r="M42" s="180"/>
      <c r="N42" s="185"/>
    </row>
    <row r="43" spans="1:14" x14ac:dyDescent="0.35">
      <c r="H43" s="183"/>
      <c r="I43" s="49" t="s">
        <v>50</v>
      </c>
      <c r="J43" s="64"/>
      <c r="K43" s="98"/>
      <c r="L43" s="66"/>
      <c r="M43" s="98"/>
      <c r="N43" s="67"/>
    </row>
    <row r="44" spans="1:14" x14ac:dyDescent="0.35">
      <c r="G44" s="183"/>
      <c r="H44" s="156"/>
      <c r="I44" s="51" t="s">
        <v>463</v>
      </c>
      <c r="J44" s="182">
        <v>0</v>
      </c>
      <c r="K44" s="175" t="s">
        <v>354</v>
      </c>
      <c r="L44" s="182">
        <v>0</v>
      </c>
      <c r="M44" s="175" t="s">
        <v>354</v>
      </c>
      <c r="N44" s="53">
        <f t="shared" ref="N44" si="9">SUM(J44,L44)</f>
        <v>0</v>
      </c>
    </row>
    <row r="45" spans="1:14" x14ac:dyDescent="0.35">
      <c r="G45" s="183"/>
      <c r="H45" s="156"/>
      <c r="I45" s="59" t="s">
        <v>62</v>
      </c>
      <c r="J45" s="60">
        <f>SUM(J44)</f>
        <v>0</v>
      </c>
      <c r="K45" s="176" t="s">
        <v>354</v>
      </c>
      <c r="L45" s="60">
        <f>SUM(L44)</f>
        <v>0</v>
      </c>
      <c r="M45" s="176" t="s">
        <v>354</v>
      </c>
      <c r="N45" s="62">
        <f>SUM(N44)</f>
        <v>0</v>
      </c>
    </row>
    <row r="46" spans="1:14" x14ac:dyDescent="0.35">
      <c r="G46" s="183"/>
      <c r="H46" s="156"/>
      <c r="I46" s="184"/>
      <c r="J46" s="180"/>
      <c r="K46" s="180"/>
      <c r="L46" s="180"/>
      <c r="M46" s="180"/>
      <c r="N46" s="185"/>
    </row>
    <row r="47" spans="1:14" x14ac:dyDescent="0.35">
      <c r="G47" s="183"/>
      <c r="H47" s="156"/>
      <c r="I47" s="49" t="s">
        <v>4</v>
      </c>
      <c r="J47" s="64"/>
      <c r="K47" s="98"/>
      <c r="L47" s="66"/>
      <c r="M47" s="98"/>
      <c r="N47" s="67"/>
    </row>
    <row r="48" spans="1:14" x14ac:dyDescent="0.35">
      <c r="G48" s="183"/>
      <c r="H48" s="156"/>
      <c r="I48" s="181" t="s">
        <v>371</v>
      </c>
      <c r="J48" s="182">
        <f>J34</f>
        <v>0</v>
      </c>
      <c r="K48" s="175" t="s">
        <v>354</v>
      </c>
      <c r="L48" s="182">
        <f>L34</f>
        <v>0</v>
      </c>
      <c r="M48" s="175" t="s">
        <v>354</v>
      </c>
      <c r="N48" s="118">
        <f>SUM(J48+L48)</f>
        <v>0</v>
      </c>
    </row>
    <row r="49" spans="7:14" x14ac:dyDescent="0.35">
      <c r="G49" s="183"/>
      <c r="H49" s="156"/>
      <c r="I49" s="181" t="s">
        <v>247</v>
      </c>
      <c r="J49" s="182">
        <f t="shared" ref="J49:L54" si="10">J35</f>
        <v>397</v>
      </c>
      <c r="K49" s="117">
        <f t="shared" ref="K49:K53" si="11">J49/N49</f>
        <v>0.6928446771378709</v>
      </c>
      <c r="L49" s="182">
        <f t="shared" si="10"/>
        <v>176</v>
      </c>
      <c r="M49" s="117">
        <f t="shared" ref="M49:M53" si="12">L49/N49</f>
        <v>0.30715532286212915</v>
      </c>
      <c r="N49" s="118">
        <f t="shared" ref="N49:N50" si="13">SUM(J49+L49)</f>
        <v>573</v>
      </c>
    </row>
    <row r="50" spans="7:14" x14ac:dyDescent="0.35">
      <c r="I50" s="181" t="s">
        <v>248</v>
      </c>
      <c r="J50" s="182">
        <f t="shared" si="10"/>
        <v>0</v>
      </c>
      <c r="K50" s="175" t="s">
        <v>354</v>
      </c>
      <c r="L50" s="182">
        <f t="shared" si="10"/>
        <v>0</v>
      </c>
      <c r="M50" s="175" t="s">
        <v>354</v>
      </c>
      <c r="N50" s="118">
        <f t="shared" si="13"/>
        <v>0</v>
      </c>
    </row>
    <row r="51" spans="7:14" x14ac:dyDescent="0.35">
      <c r="I51" s="181" t="s">
        <v>372</v>
      </c>
      <c r="J51" s="182">
        <f t="shared" si="10"/>
        <v>0</v>
      </c>
      <c r="K51" s="175" t="s">
        <v>354</v>
      </c>
      <c r="L51" s="182">
        <f t="shared" si="10"/>
        <v>0</v>
      </c>
      <c r="M51" s="175" t="s">
        <v>354</v>
      </c>
      <c r="N51" s="118">
        <f>SUM(J51+L51)</f>
        <v>0</v>
      </c>
    </row>
    <row r="52" spans="7:14" x14ac:dyDescent="0.35">
      <c r="I52" s="181" t="s">
        <v>249</v>
      </c>
      <c r="J52" s="182">
        <f t="shared" si="10"/>
        <v>0</v>
      </c>
      <c r="K52" s="117">
        <f t="shared" si="11"/>
        <v>0</v>
      </c>
      <c r="L52" s="182">
        <f t="shared" si="10"/>
        <v>67</v>
      </c>
      <c r="M52" s="117">
        <f t="shared" si="12"/>
        <v>1</v>
      </c>
      <c r="N52" s="118">
        <f t="shared" ref="N52:N54" si="14">SUM(J52+L52)</f>
        <v>67</v>
      </c>
    </row>
    <row r="53" spans="7:14" x14ac:dyDescent="0.35">
      <c r="I53" s="181" t="s">
        <v>250</v>
      </c>
      <c r="J53" s="182">
        <f t="shared" si="10"/>
        <v>0</v>
      </c>
      <c r="K53" s="117">
        <f t="shared" si="11"/>
        <v>0</v>
      </c>
      <c r="L53" s="182">
        <f t="shared" si="10"/>
        <v>190.5</v>
      </c>
      <c r="M53" s="117">
        <f t="shared" si="12"/>
        <v>1</v>
      </c>
      <c r="N53" s="118">
        <f t="shared" si="14"/>
        <v>190.5</v>
      </c>
    </row>
    <row r="54" spans="7:14" x14ac:dyDescent="0.35">
      <c r="I54" s="181" t="s">
        <v>353</v>
      </c>
      <c r="J54" s="182">
        <f t="shared" si="10"/>
        <v>0</v>
      </c>
      <c r="K54" s="175" t="s">
        <v>354</v>
      </c>
      <c r="L54" s="182">
        <f t="shared" si="10"/>
        <v>0</v>
      </c>
      <c r="M54" s="175" t="s">
        <v>354</v>
      </c>
      <c r="N54" s="118">
        <f t="shared" si="14"/>
        <v>0</v>
      </c>
    </row>
    <row r="55" spans="7:14" x14ac:dyDescent="0.35">
      <c r="I55" s="51" t="s">
        <v>463</v>
      </c>
      <c r="J55" s="182">
        <f>J44</f>
        <v>0</v>
      </c>
      <c r="K55" s="175" t="s">
        <v>354</v>
      </c>
      <c r="L55" s="182">
        <f>L44</f>
        <v>0</v>
      </c>
      <c r="M55" s="175" t="s">
        <v>354</v>
      </c>
      <c r="N55" s="53">
        <f t="shared" ref="N55" si="15">SUM(J55,L55)</f>
        <v>0</v>
      </c>
    </row>
    <row r="56" spans="7:14" x14ac:dyDescent="0.35">
      <c r="I56" s="59" t="s">
        <v>51</v>
      </c>
      <c r="J56" s="60">
        <f>SUM(J48:J55)</f>
        <v>397</v>
      </c>
      <c r="K56" s="61">
        <f>J56/N56</f>
        <v>0.47802528597230581</v>
      </c>
      <c r="L56" s="60">
        <f>SUM(L48:L55)</f>
        <v>433.5</v>
      </c>
      <c r="M56" s="61">
        <f>L56/N56</f>
        <v>0.52197471402769413</v>
      </c>
      <c r="N56" s="62">
        <f>SUM(N48:N55)</f>
        <v>830.5</v>
      </c>
    </row>
  </sheetData>
  <mergeCells count="4">
    <mergeCell ref="I27:N28"/>
    <mergeCell ref="I29:N29"/>
    <mergeCell ref="J30:K30"/>
    <mergeCell ref="L30:M3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32"/>
  <sheetViews>
    <sheetView zoomScale="70" zoomScaleNormal="70" workbookViewId="0">
      <selection activeCell="R23" sqref="R23"/>
    </sheetView>
  </sheetViews>
  <sheetFormatPr defaultColWidth="9" defaultRowHeight="15.5" x14ac:dyDescent="0.35"/>
  <cols>
    <col min="1" max="1" width="21.33203125" style="177" customWidth="1"/>
    <col min="2" max="3" width="9" style="177"/>
    <col min="4" max="4" width="8.33203125" style="177" customWidth="1"/>
    <col min="5" max="6" width="9" style="177" customWidth="1"/>
    <col min="7" max="16384" width="9" style="177"/>
  </cols>
  <sheetData>
    <row r="1" spans="1:25" x14ac:dyDescent="0.35">
      <c r="B1" s="9" t="s">
        <v>17</v>
      </c>
      <c r="C1" s="9" t="s">
        <v>15</v>
      </c>
      <c r="D1" s="9" t="s">
        <v>16</v>
      </c>
      <c r="E1" s="9" t="s">
        <v>17</v>
      </c>
      <c r="F1" s="9" t="s">
        <v>15</v>
      </c>
      <c r="G1" s="9" t="s">
        <v>16</v>
      </c>
      <c r="H1" s="9" t="s">
        <v>17</v>
      </c>
      <c r="I1" s="9" t="s">
        <v>15</v>
      </c>
      <c r="J1" s="9" t="s">
        <v>16</v>
      </c>
      <c r="K1" s="9" t="s">
        <v>17</v>
      </c>
      <c r="L1" s="9" t="s">
        <v>15</v>
      </c>
      <c r="M1" s="9" t="s">
        <v>16</v>
      </c>
      <c r="N1" s="9" t="s">
        <v>17</v>
      </c>
      <c r="O1" s="9" t="s">
        <v>15</v>
      </c>
      <c r="P1" s="9" t="s">
        <v>16</v>
      </c>
      <c r="Q1" s="9" t="s">
        <v>17</v>
      </c>
      <c r="R1" s="9" t="s">
        <v>15</v>
      </c>
      <c r="S1" s="9" t="s">
        <v>16</v>
      </c>
      <c r="T1" s="9" t="s">
        <v>17</v>
      </c>
      <c r="U1" s="9" t="s">
        <v>15</v>
      </c>
      <c r="V1" s="9" t="s">
        <v>16</v>
      </c>
      <c r="W1" s="9" t="s">
        <v>17</v>
      </c>
      <c r="X1" s="9" t="s">
        <v>15</v>
      </c>
      <c r="Y1" s="9" t="s">
        <v>16</v>
      </c>
    </row>
    <row r="2" spans="1:25" ht="16" thickBot="1" x14ac:dyDescent="0.4">
      <c r="B2" s="1">
        <v>2014</v>
      </c>
      <c r="C2" s="1">
        <v>2014</v>
      </c>
      <c r="D2" s="1">
        <v>2015</v>
      </c>
      <c r="E2" s="1">
        <v>2015</v>
      </c>
      <c r="F2" s="1">
        <v>2015</v>
      </c>
      <c r="G2" s="1">
        <v>2016</v>
      </c>
      <c r="H2" s="1">
        <v>2016</v>
      </c>
      <c r="I2" s="1">
        <v>2016</v>
      </c>
      <c r="J2" s="1">
        <v>2017</v>
      </c>
      <c r="K2" s="1">
        <v>2017</v>
      </c>
      <c r="L2" s="1">
        <v>2017</v>
      </c>
      <c r="M2" s="1">
        <v>2018</v>
      </c>
      <c r="N2" s="1">
        <v>2018</v>
      </c>
      <c r="O2" s="1">
        <v>2018</v>
      </c>
      <c r="P2" s="1">
        <v>2019</v>
      </c>
      <c r="Q2" s="1">
        <v>2019</v>
      </c>
      <c r="R2" s="1">
        <v>2019</v>
      </c>
      <c r="S2" s="1">
        <v>2020</v>
      </c>
      <c r="T2" s="1">
        <v>2020</v>
      </c>
      <c r="U2" s="1">
        <v>2020</v>
      </c>
      <c r="V2" s="1">
        <v>2021</v>
      </c>
      <c r="W2" s="1">
        <v>2021</v>
      </c>
      <c r="X2" s="1">
        <v>2021</v>
      </c>
      <c r="Y2" s="1">
        <v>2022</v>
      </c>
    </row>
    <row r="3" spans="1:25" ht="16" thickTop="1" x14ac:dyDescent="0.35">
      <c r="A3" s="19" t="s">
        <v>88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25" x14ac:dyDescent="0.35">
      <c r="A4" s="3" t="s">
        <v>1</v>
      </c>
      <c r="B4" s="10">
        <v>0</v>
      </c>
      <c r="C4" s="10">
        <v>0</v>
      </c>
      <c r="D4" s="10">
        <v>0</v>
      </c>
      <c r="E4" s="10">
        <v>0</v>
      </c>
      <c r="F4" s="10">
        <v>15</v>
      </c>
      <c r="G4" s="10">
        <v>42</v>
      </c>
      <c r="H4" s="10">
        <v>12</v>
      </c>
      <c r="I4" s="10">
        <v>60</v>
      </c>
      <c r="J4" s="10">
        <v>63</v>
      </c>
      <c r="K4" s="10">
        <v>12</v>
      </c>
      <c r="L4" s="10">
        <v>391</v>
      </c>
      <c r="M4" s="10">
        <v>114</v>
      </c>
      <c r="N4" s="10">
        <v>21</v>
      </c>
      <c r="O4" s="10">
        <v>500</v>
      </c>
      <c r="P4" s="10">
        <v>223</v>
      </c>
      <c r="Q4" s="10">
        <v>9</v>
      </c>
      <c r="R4" s="10">
        <v>477</v>
      </c>
      <c r="S4" s="10">
        <v>192</v>
      </c>
      <c r="T4" s="10">
        <v>9</v>
      </c>
      <c r="U4" s="10">
        <v>362</v>
      </c>
      <c r="V4" s="10">
        <v>176</v>
      </c>
      <c r="W4" s="10">
        <v>6</v>
      </c>
      <c r="X4" s="10">
        <v>381</v>
      </c>
      <c r="Y4" s="10">
        <v>272</v>
      </c>
    </row>
    <row r="8" spans="1:25" ht="16" thickBot="1" x14ac:dyDescent="0.4">
      <c r="A8" s="78"/>
      <c r="B8" s="73" t="s">
        <v>217</v>
      </c>
      <c r="C8" s="73" t="s">
        <v>258</v>
      </c>
      <c r="D8" s="73" t="s">
        <v>312</v>
      </c>
      <c r="E8" s="73" t="s">
        <v>357</v>
      </c>
      <c r="F8" s="73" t="s">
        <v>399</v>
      </c>
      <c r="G8" s="30" t="s">
        <v>428</v>
      </c>
      <c r="H8" s="3"/>
      <c r="I8" s="1" t="s">
        <v>217</v>
      </c>
      <c r="J8" s="1" t="s">
        <v>258</v>
      </c>
      <c r="K8" s="73" t="s">
        <v>312</v>
      </c>
      <c r="L8" s="73" t="s">
        <v>357</v>
      </c>
      <c r="M8" s="73" t="s">
        <v>399</v>
      </c>
      <c r="N8" s="30" t="s">
        <v>428</v>
      </c>
    </row>
    <row r="9" spans="1:25" ht="16" thickTop="1" x14ac:dyDescent="0.35">
      <c r="A9" s="80" t="s">
        <v>26</v>
      </c>
      <c r="B9" s="74"/>
      <c r="C9" s="74"/>
      <c r="D9" s="74"/>
      <c r="H9" s="137" t="s">
        <v>21</v>
      </c>
      <c r="I9" s="3"/>
      <c r="J9" s="3"/>
    </row>
    <row r="10" spans="1:25" x14ac:dyDescent="0.35">
      <c r="A10" s="76" t="s">
        <v>7</v>
      </c>
      <c r="B10" s="77">
        <v>0</v>
      </c>
      <c r="C10" s="77">
        <v>0</v>
      </c>
      <c r="D10" s="77">
        <v>0</v>
      </c>
      <c r="E10" s="77">
        <v>0</v>
      </c>
      <c r="F10" s="77">
        <v>0</v>
      </c>
      <c r="G10" s="77"/>
      <c r="H10" s="88" t="s">
        <v>1</v>
      </c>
      <c r="I10" s="77">
        <v>4</v>
      </c>
      <c r="J10" s="4">
        <v>26</v>
      </c>
      <c r="K10" s="4">
        <v>33</v>
      </c>
      <c r="L10" s="119">
        <v>31.8</v>
      </c>
      <c r="M10" s="119">
        <v>24.13</v>
      </c>
      <c r="N10" s="119">
        <v>25.4</v>
      </c>
    </row>
    <row r="11" spans="1:25" x14ac:dyDescent="0.35">
      <c r="A11" s="76" t="s">
        <v>8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/>
      <c r="H11" s="146" t="s">
        <v>355</v>
      </c>
    </row>
    <row r="12" spans="1:25" x14ac:dyDescent="0.35">
      <c r="A12" s="76" t="s">
        <v>11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/>
    </row>
    <row r="13" spans="1:25" x14ac:dyDescent="0.35">
      <c r="A13" s="78"/>
      <c r="B13" s="74"/>
      <c r="C13" s="74"/>
    </row>
    <row r="14" spans="1:25" x14ac:dyDescent="0.35">
      <c r="A14" s="79" t="s">
        <v>27</v>
      </c>
      <c r="B14" s="165"/>
      <c r="C14" s="165"/>
    </row>
    <row r="15" spans="1:25" x14ac:dyDescent="0.35">
      <c r="A15" s="76" t="s">
        <v>7</v>
      </c>
      <c r="B15" s="128">
        <v>1</v>
      </c>
      <c r="C15" s="128">
        <v>1</v>
      </c>
      <c r="D15" s="128">
        <v>1</v>
      </c>
      <c r="E15" s="119">
        <v>1</v>
      </c>
      <c r="F15" s="128">
        <v>1</v>
      </c>
      <c r="G15" s="128">
        <v>1</v>
      </c>
    </row>
    <row r="16" spans="1:25" x14ac:dyDescent="0.35">
      <c r="A16" s="85"/>
      <c r="B16" s="179"/>
      <c r="C16" s="179"/>
    </row>
    <row r="17" spans="1:7" x14ac:dyDescent="0.35">
      <c r="A17" s="76"/>
      <c r="B17" s="179"/>
      <c r="C17" s="179"/>
    </row>
    <row r="18" spans="1:7" x14ac:dyDescent="0.35">
      <c r="A18" s="81" t="s">
        <v>13</v>
      </c>
      <c r="B18" s="77">
        <v>0</v>
      </c>
      <c r="C18" s="77">
        <v>0</v>
      </c>
      <c r="D18" s="128">
        <v>0</v>
      </c>
      <c r="E18" s="128">
        <v>0</v>
      </c>
      <c r="F18" s="128">
        <v>0</v>
      </c>
      <c r="G18" s="128">
        <v>0</v>
      </c>
    </row>
    <row r="19" spans="1:7" x14ac:dyDescent="0.35">
      <c r="A19" s="76"/>
      <c r="B19" s="75"/>
      <c r="C19" s="75"/>
    </row>
    <row r="20" spans="1:7" x14ac:dyDescent="0.35">
      <c r="A20" s="81" t="s">
        <v>14</v>
      </c>
      <c r="B20" s="77">
        <v>0</v>
      </c>
      <c r="C20" s="77">
        <v>0</v>
      </c>
      <c r="D20" s="128">
        <v>0</v>
      </c>
      <c r="E20" s="128">
        <v>0</v>
      </c>
      <c r="F20" s="128">
        <v>0</v>
      </c>
      <c r="G20" s="128">
        <v>0</v>
      </c>
    </row>
    <row r="21" spans="1:7" x14ac:dyDescent="0.35">
      <c r="A21" s="81"/>
      <c r="B21" s="74"/>
      <c r="C21" s="74"/>
    </row>
    <row r="22" spans="1:7" x14ac:dyDescent="0.35">
      <c r="A22" s="81" t="s">
        <v>29</v>
      </c>
      <c r="B22" s="77">
        <v>0</v>
      </c>
      <c r="C22" s="77">
        <v>3</v>
      </c>
      <c r="D22" s="128">
        <v>5</v>
      </c>
      <c r="E22" s="119">
        <v>5</v>
      </c>
      <c r="F22" s="119">
        <v>3</v>
      </c>
      <c r="G22" s="119"/>
    </row>
    <row r="24" spans="1:7" ht="15.75" customHeight="1" x14ac:dyDescent="0.35">
      <c r="A24" s="198" t="s">
        <v>429</v>
      </c>
      <c r="B24" s="198"/>
      <c r="C24" s="198"/>
      <c r="D24" s="198"/>
      <c r="E24" s="198"/>
      <c r="F24" s="198"/>
    </row>
    <row r="25" spans="1:7" x14ac:dyDescent="0.35">
      <c r="A25" s="198"/>
      <c r="B25" s="198"/>
      <c r="C25" s="198"/>
      <c r="D25" s="198"/>
      <c r="E25" s="198"/>
      <c r="F25" s="198"/>
    </row>
    <row r="26" spans="1:7" x14ac:dyDescent="0.35">
      <c r="A26" s="199"/>
      <c r="B26" s="199"/>
      <c r="C26" s="199"/>
      <c r="D26" s="199"/>
      <c r="E26" s="199"/>
      <c r="F26" s="199"/>
    </row>
    <row r="27" spans="1:7" ht="25.5" customHeight="1" x14ac:dyDescent="0.35">
      <c r="A27" s="102" t="s">
        <v>465</v>
      </c>
      <c r="B27" s="200" t="s">
        <v>80</v>
      </c>
      <c r="C27" s="201"/>
      <c r="D27" s="200" t="s">
        <v>38</v>
      </c>
      <c r="E27" s="201"/>
      <c r="F27" s="42"/>
    </row>
    <row r="28" spans="1:7" x14ac:dyDescent="0.35">
      <c r="A28" s="43"/>
      <c r="B28" s="44"/>
      <c r="C28" s="45"/>
      <c r="D28" s="44"/>
      <c r="E28" s="45"/>
      <c r="F28" s="45" t="s">
        <v>4</v>
      </c>
    </row>
    <row r="29" spans="1:7" x14ac:dyDescent="0.35">
      <c r="A29" s="46"/>
      <c r="B29" s="47" t="s">
        <v>39</v>
      </c>
      <c r="C29" s="48" t="s">
        <v>40</v>
      </c>
      <c r="D29" s="47" t="s">
        <v>39</v>
      </c>
      <c r="E29" s="48" t="s">
        <v>41</v>
      </c>
      <c r="F29" s="48" t="s">
        <v>39</v>
      </c>
    </row>
    <row r="30" spans="1:7" x14ac:dyDescent="0.35">
      <c r="A30" s="49" t="s">
        <v>1</v>
      </c>
      <c r="B30" s="43"/>
      <c r="C30" s="50"/>
      <c r="D30" s="43"/>
      <c r="E30" s="50"/>
      <c r="F30" s="49"/>
    </row>
    <row r="31" spans="1:7" x14ac:dyDescent="0.35">
      <c r="A31" s="51" t="s">
        <v>300</v>
      </c>
      <c r="B31" s="52">
        <v>245</v>
      </c>
      <c r="C31" s="96">
        <f>B31/F31</f>
        <v>0.64304461942257218</v>
      </c>
      <c r="D31" s="52">
        <v>136</v>
      </c>
      <c r="E31" s="96">
        <f>D31/F31</f>
        <v>0.35695538057742782</v>
      </c>
      <c r="F31" s="53">
        <f>SUM(B31,D31)</f>
        <v>381</v>
      </c>
    </row>
    <row r="32" spans="1:7" x14ac:dyDescent="0.35">
      <c r="A32" s="59" t="s">
        <v>49</v>
      </c>
      <c r="B32" s="60">
        <f>SUM(B31)</f>
        <v>245</v>
      </c>
      <c r="C32" s="97">
        <f>B32/F32</f>
        <v>0.64304461942257218</v>
      </c>
      <c r="D32" s="60">
        <f>SUM(D31)</f>
        <v>136</v>
      </c>
      <c r="E32" s="97">
        <f>D32/F32</f>
        <v>0.35695538057742782</v>
      </c>
      <c r="F32" s="62">
        <f>SUM(F31)</f>
        <v>381</v>
      </c>
    </row>
  </sheetData>
  <mergeCells count="4">
    <mergeCell ref="A24:F25"/>
    <mergeCell ref="A26:F26"/>
    <mergeCell ref="B27:C27"/>
    <mergeCell ref="D27:E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Business Administration</vt:lpstr>
      <vt:lpstr>Education</vt:lpstr>
      <vt:lpstr>Engineering</vt:lpstr>
      <vt:lpstr>AHSS</vt:lpstr>
      <vt:lpstr>Nursing</vt:lpstr>
      <vt:lpstr>Science</vt:lpstr>
      <vt:lpstr>PCS</vt:lpstr>
      <vt:lpstr>GC</vt:lpstr>
      <vt:lpstr>HN</vt:lpstr>
      <vt:lpstr>AHSS!Print_Titles</vt:lpstr>
      <vt:lpstr>'Business Administration'!Print_Titles</vt:lpstr>
      <vt:lpstr>Education!Print_Titles</vt:lpstr>
      <vt:lpstr>Engineering!Print_Titles</vt:lpstr>
      <vt:lpstr>Nursing!Print_Titles</vt:lpstr>
      <vt:lpstr>PCS!Print_Titles</vt:lpstr>
      <vt:lpstr>Science!Print_Titles</vt:lpstr>
    </vt:vector>
  </TitlesOfParts>
  <Company>UAH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Strategic Planning Stats - Fall 2005</dc:title>
  <dc:creator>stowersd@uah.edu</dc:creator>
  <cp:lastModifiedBy>IR Director</cp:lastModifiedBy>
  <cp:lastPrinted>2017-06-01T20:40:10Z</cp:lastPrinted>
  <dcterms:created xsi:type="dcterms:W3CDTF">2003-01-08T18:46:42Z</dcterms:created>
  <dcterms:modified xsi:type="dcterms:W3CDTF">2022-06-10T16:19:43Z</dcterms:modified>
</cp:coreProperties>
</file>