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150" windowWidth="21165" windowHeight="12045" tabRatio="663"/>
  </bookViews>
  <sheets>
    <sheet name="Business Administration" sheetId="24" r:id="rId1"/>
    <sheet name="Education" sheetId="32" r:id="rId2"/>
    <sheet name="Engineering" sheetId="25" r:id="rId3"/>
    <sheet name="AHSS" sheetId="29" r:id="rId4"/>
    <sheet name="Nursing" sheetId="30" r:id="rId5"/>
    <sheet name="Science" sheetId="31" r:id="rId6"/>
  </sheets>
  <definedNames>
    <definedName name="_xlnm.Print_Titles" localSheetId="3">AHSS!$1:$4</definedName>
    <definedName name="_xlnm.Print_Titles" localSheetId="0">'Business Administration'!$1:$4</definedName>
    <definedName name="_xlnm.Print_Titles" localSheetId="1">Education!$1:$4</definedName>
    <definedName name="_xlnm.Print_Titles" localSheetId="2">Engineering!$1:$4</definedName>
    <definedName name="_xlnm.Print_Titles" localSheetId="4">Nursing!$1:$4</definedName>
    <definedName name="_xlnm.Print_Titles" localSheetId="5">Science!$1:$4</definedName>
  </definedNames>
  <calcPr calcId="145621"/>
</workbook>
</file>

<file path=xl/calcChain.xml><?xml version="1.0" encoding="utf-8"?>
<calcChain xmlns="http://schemas.openxmlformats.org/spreadsheetml/2006/main">
  <c r="E98" i="31" l="1"/>
  <c r="C98" i="31"/>
  <c r="E109" i="31"/>
  <c r="C109" i="31"/>
  <c r="C102" i="31"/>
  <c r="D102" i="31"/>
  <c r="E102" i="31" s="1"/>
  <c r="C103" i="31"/>
  <c r="D103" i="31"/>
  <c r="E103" i="31"/>
  <c r="C104" i="31"/>
  <c r="D104" i="31"/>
  <c r="E104" i="31"/>
  <c r="C105" i="31"/>
  <c r="D105" i="31"/>
  <c r="E105" i="31"/>
  <c r="C106" i="31"/>
  <c r="D106" i="31"/>
  <c r="E106" i="31" s="1"/>
  <c r="C107" i="31"/>
  <c r="D107" i="31"/>
  <c r="E107" i="31"/>
  <c r="C108" i="31"/>
  <c r="D108" i="31"/>
  <c r="E108" i="31"/>
  <c r="D101" i="31"/>
  <c r="E101" i="31" s="1"/>
  <c r="C101" i="31"/>
  <c r="C91" i="31"/>
  <c r="D91" i="31"/>
  <c r="E91" i="31"/>
  <c r="C92" i="31"/>
  <c r="D92" i="31"/>
  <c r="E92" i="31"/>
  <c r="C93" i="31"/>
  <c r="D93" i="31"/>
  <c r="E93" i="31"/>
  <c r="C94" i="31"/>
  <c r="D94" i="31"/>
  <c r="E94" i="31" s="1"/>
  <c r="C95" i="31"/>
  <c r="D95" i="31"/>
  <c r="E95" i="31"/>
  <c r="C96" i="31"/>
  <c r="D96" i="31"/>
  <c r="E96" i="31"/>
  <c r="C97" i="31"/>
  <c r="D97" i="31"/>
  <c r="E97" i="31"/>
  <c r="D90" i="31"/>
  <c r="E90" i="31" s="1"/>
  <c r="C90" i="31"/>
  <c r="C82" i="31"/>
  <c r="D82" i="31"/>
  <c r="E82" i="31" s="1"/>
  <c r="C83" i="31"/>
  <c r="D83" i="31"/>
  <c r="E83" i="31"/>
  <c r="C84" i="31"/>
  <c r="D84" i="31"/>
  <c r="E84" i="31"/>
  <c r="C85" i="31"/>
  <c r="D85" i="31"/>
  <c r="E85" i="31" s="1"/>
  <c r="C86" i="31"/>
  <c r="D86" i="31"/>
  <c r="E86" i="31" s="1"/>
  <c r="D81" i="31"/>
  <c r="E81" i="31" s="1"/>
  <c r="C81" i="31"/>
  <c r="C101" i="29"/>
  <c r="D101" i="29"/>
  <c r="E101" i="29"/>
  <c r="C102" i="29"/>
  <c r="D102" i="29"/>
  <c r="E102" i="29" s="1"/>
  <c r="C103" i="29"/>
  <c r="D103" i="29"/>
  <c r="E103" i="29"/>
  <c r="C104" i="29"/>
  <c r="D104" i="29"/>
  <c r="E104" i="29" s="1"/>
  <c r="C105" i="29"/>
  <c r="D105" i="29"/>
  <c r="E105" i="29"/>
  <c r="C106" i="29"/>
  <c r="D106" i="29"/>
  <c r="E106" i="29" s="1"/>
  <c r="C107" i="29"/>
  <c r="D107" i="29"/>
  <c r="E107" i="29"/>
  <c r="C108" i="29"/>
  <c r="D108" i="29"/>
  <c r="E108" i="29" s="1"/>
  <c r="C109" i="29"/>
  <c r="D109" i="29"/>
  <c r="E109" i="29"/>
  <c r="D100" i="29"/>
  <c r="E100" i="29" s="1"/>
  <c r="C100" i="29"/>
  <c r="C94" i="29"/>
  <c r="D94" i="29"/>
  <c r="E94" i="29" s="1"/>
  <c r="C95" i="29"/>
  <c r="D95" i="29"/>
  <c r="E95" i="29" s="1"/>
  <c r="C96" i="29"/>
  <c r="D96" i="29"/>
  <c r="E96" i="29" s="1"/>
  <c r="D93" i="29"/>
  <c r="E93" i="29" s="1"/>
  <c r="C93" i="29"/>
  <c r="C81" i="29"/>
  <c r="D81" i="29"/>
  <c r="E81" i="29"/>
  <c r="C82" i="29"/>
  <c r="D82" i="29"/>
  <c r="E82" i="29"/>
  <c r="C83" i="29"/>
  <c r="D83" i="29"/>
  <c r="E83" i="29" s="1"/>
  <c r="C84" i="29"/>
  <c r="D84" i="29"/>
  <c r="E84" i="29" s="1"/>
  <c r="C85" i="29"/>
  <c r="D85" i="29"/>
  <c r="E85" i="29"/>
  <c r="C86" i="29"/>
  <c r="D86" i="29"/>
  <c r="E86" i="29"/>
  <c r="C87" i="29"/>
  <c r="D87" i="29"/>
  <c r="E87" i="29"/>
  <c r="C88" i="29"/>
  <c r="D88" i="29"/>
  <c r="E88" i="29" s="1"/>
  <c r="C89" i="29"/>
  <c r="D89" i="29"/>
  <c r="E89" i="29"/>
  <c r="D80" i="29"/>
  <c r="E80" i="29" s="1"/>
  <c r="C80" i="29"/>
  <c r="C103" i="25"/>
  <c r="D103" i="25"/>
  <c r="E103" i="25"/>
  <c r="C104" i="25"/>
  <c r="D104" i="25"/>
  <c r="E104" i="25"/>
  <c r="C105" i="25"/>
  <c r="D105" i="25"/>
  <c r="E105" i="25"/>
  <c r="C106" i="25"/>
  <c r="D106" i="25"/>
  <c r="E106" i="25" s="1"/>
  <c r="C107" i="25"/>
  <c r="D107" i="25"/>
  <c r="E107" i="25"/>
  <c r="C108" i="25"/>
  <c r="D108" i="25"/>
  <c r="E108" i="25"/>
  <c r="C109" i="25"/>
  <c r="D109" i="25"/>
  <c r="E109" i="25"/>
  <c r="C110" i="25"/>
  <c r="D110" i="25"/>
  <c r="E110" i="25" s="1"/>
  <c r="D102" i="25"/>
  <c r="E102" i="25" s="1"/>
  <c r="C102" i="25"/>
  <c r="C92" i="25"/>
  <c r="D92" i="25"/>
  <c r="E92" i="25" s="1"/>
  <c r="C93" i="25"/>
  <c r="D93" i="25"/>
  <c r="E93" i="25"/>
  <c r="C94" i="25"/>
  <c r="D94" i="25"/>
  <c r="E94" i="25"/>
  <c r="C95" i="25"/>
  <c r="D95" i="25"/>
  <c r="E95" i="25" s="1"/>
  <c r="C96" i="25"/>
  <c r="D96" i="25"/>
  <c r="E96" i="25" s="1"/>
  <c r="C97" i="25"/>
  <c r="D97" i="25"/>
  <c r="E97" i="25"/>
  <c r="C98" i="25"/>
  <c r="D98" i="25"/>
  <c r="E98" i="25"/>
  <c r="D91" i="25"/>
  <c r="E91" i="25" s="1"/>
  <c r="C91" i="25"/>
  <c r="C82" i="25"/>
  <c r="D82" i="25"/>
  <c r="E82" i="25"/>
  <c r="C83" i="25"/>
  <c r="D83" i="25"/>
  <c r="E83" i="25"/>
  <c r="C84" i="25"/>
  <c r="D84" i="25"/>
  <c r="E84" i="25"/>
  <c r="C85" i="25"/>
  <c r="D85" i="25"/>
  <c r="E85" i="25" s="1"/>
  <c r="C86" i="25"/>
  <c r="D86" i="25"/>
  <c r="E86" i="25"/>
  <c r="C87" i="25"/>
  <c r="D87" i="25"/>
  <c r="E87" i="25"/>
  <c r="D81" i="25"/>
  <c r="E81" i="25" s="1"/>
  <c r="C81" i="25"/>
  <c r="C94" i="32"/>
  <c r="D94" i="32"/>
  <c r="E94" i="32"/>
  <c r="C95" i="32"/>
  <c r="D95" i="32"/>
  <c r="E95" i="32"/>
  <c r="C96" i="32"/>
  <c r="D96" i="32"/>
  <c r="E96" i="32"/>
  <c r="D93" i="32"/>
  <c r="E93" i="32" s="1"/>
  <c r="C93" i="32"/>
  <c r="D89" i="32"/>
  <c r="E89" i="32" s="1"/>
  <c r="C89" i="32"/>
  <c r="D88" i="32"/>
  <c r="E88" i="32" s="1"/>
  <c r="C88" i="32"/>
  <c r="C82" i="32"/>
  <c r="D82" i="32"/>
  <c r="E82" i="32" s="1"/>
  <c r="C83" i="32"/>
  <c r="D83" i="32"/>
  <c r="E83" i="32" s="1"/>
  <c r="C84" i="32"/>
  <c r="D84" i="32"/>
  <c r="E84" i="32"/>
  <c r="D81" i="32"/>
  <c r="E81" i="32" s="1"/>
  <c r="C81" i="32"/>
  <c r="E104" i="24"/>
  <c r="E105" i="24"/>
  <c r="E106" i="24"/>
  <c r="E107" i="24"/>
  <c r="E108" i="24"/>
  <c r="E109" i="24"/>
  <c r="E110" i="24"/>
  <c r="D104" i="24"/>
  <c r="D105" i="24"/>
  <c r="D106" i="24"/>
  <c r="D107" i="24"/>
  <c r="D108" i="24"/>
  <c r="D109" i="24"/>
  <c r="D110" i="24"/>
  <c r="C104" i="24"/>
  <c r="C105" i="24"/>
  <c r="C106" i="24"/>
  <c r="C107" i="24"/>
  <c r="C108" i="24"/>
  <c r="C109" i="24"/>
  <c r="C110" i="24"/>
  <c r="D103" i="24"/>
  <c r="E103" i="24"/>
  <c r="C103" i="24"/>
  <c r="C93" i="24"/>
  <c r="C94" i="24"/>
  <c r="C95" i="24"/>
  <c r="C96" i="24"/>
  <c r="C97" i="24"/>
  <c r="C98" i="24"/>
  <c r="C99" i="24"/>
  <c r="E93" i="24"/>
  <c r="E94" i="24"/>
  <c r="E95" i="24"/>
  <c r="E96" i="24"/>
  <c r="E97" i="24"/>
  <c r="E98" i="24"/>
  <c r="E99" i="24"/>
  <c r="D93" i="24"/>
  <c r="D94" i="24"/>
  <c r="D95" i="24"/>
  <c r="D96" i="24"/>
  <c r="D97" i="24"/>
  <c r="D98" i="24"/>
  <c r="D99" i="24"/>
  <c r="D92" i="24"/>
  <c r="E92" i="24"/>
  <c r="C92" i="24"/>
  <c r="E82" i="24"/>
  <c r="E86" i="24"/>
  <c r="C82" i="24"/>
  <c r="C83" i="24"/>
  <c r="C84" i="24"/>
  <c r="C85" i="24"/>
  <c r="C86" i="24"/>
  <c r="C87" i="24"/>
  <c r="C88" i="24"/>
  <c r="C81" i="24"/>
  <c r="D82" i="24"/>
  <c r="D83" i="24"/>
  <c r="E83" i="24" s="1"/>
  <c r="D84" i="24"/>
  <c r="E84" i="24" s="1"/>
  <c r="D85" i="24"/>
  <c r="E85" i="24" s="1"/>
  <c r="D86" i="24"/>
  <c r="D87" i="24"/>
  <c r="E87" i="24" s="1"/>
  <c r="D88" i="24"/>
  <c r="E88" i="24" s="1"/>
  <c r="D81" i="24"/>
  <c r="E81" i="24" s="1"/>
  <c r="D90" i="32" l="1"/>
  <c r="F90" i="32"/>
  <c r="B90" i="32"/>
  <c r="O12" i="30" l="1"/>
  <c r="O10" i="29"/>
  <c r="G10" i="29"/>
  <c r="O10" i="24"/>
  <c r="G10" i="24"/>
  <c r="O12" i="29"/>
  <c r="G12" i="24"/>
  <c r="P46" i="31"/>
  <c r="O46" i="31"/>
  <c r="N46" i="31"/>
  <c r="G36" i="31"/>
  <c r="O29" i="31"/>
  <c r="N29" i="31"/>
  <c r="M29" i="31"/>
  <c r="O20" i="31"/>
  <c r="O12" i="31"/>
  <c r="G20" i="31"/>
  <c r="G12" i="31"/>
  <c r="P46" i="30"/>
  <c r="O46" i="30"/>
  <c r="N46" i="30"/>
  <c r="G36" i="30"/>
  <c r="O29" i="30"/>
  <c r="N29" i="30"/>
  <c r="M29" i="30"/>
  <c r="O20" i="30"/>
  <c r="G20" i="30"/>
  <c r="G12" i="30"/>
  <c r="P46" i="29"/>
  <c r="O46" i="29"/>
  <c r="N46" i="29"/>
  <c r="G36" i="29"/>
  <c r="O29" i="29"/>
  <c r="N29" i="29"/>
  <c r="M29" i="29"/>
  <c r="O20" i="29"/>
  <c r="G20" i="29"/>
  <c r="G12" i="29"/>
  <c r="P46" i="25"/>
  <c r="O46" i="25"/>
  <c r="N46" i="25"/>
  <c r="G36" i="25"/>
  <c r="O29" i="25"/>
  <c r="N29" i="25"/>
  <c r="M29" i="25"/>
  <c r="O20" i="25"/>
  <c r="O12" i="25"/>
  <c r="G20" i="25"/>
  <c r="G12" i="25"/>
  <c r="D70" i="32"/>
  <c r="D69" i="32"/>
  <c r="D70" i="24"/>
  <c r="D69" i="24"/>
  <c r="P46" i="32"/>
  <c r="O46" i="32"/>
  <c r="N46" i="32"/>
  <c r="G36" i="32"/>
  <c r="O29" i="32"/>
  <c r="N29" i="32"/>
  <c r="M29" i="32"/>
  <c r="O20" i="32"/>
  <c r="O12" i="32"/>
  <c r="G20" i="32"/>
  <c r="G12" i="32"/>
  <c r="O29" i="24"/>
  <c r="N29" i="24"/>
  <c r="P46" i="24"/>
  <c r="O46" i="24"/>
  <c r="N46" i="24"/>
  <c r="G36" i="24"/>
  <c r="M29" i="24"/>
  <c r="O20" i="24"/>
  <c r="O12" i="24"/>
  <c r="G20" i="24"/>
  <c r="F97" i="32" l="1"/>
  <c r="B97" i="32"/>
  <c r="C97" i="32" s="1"/>
  <c r="F85" i="32"/>
  <c r="B85" i="32"/>
  <c r="C85" i="32" s="1"/>
  <c r="B46" i="32"/>
  <c r="C46" i="32"/>
  <c r="D46" i="32"/>
  <c r="E46" i="32"/>
  <c r="F46" i="32"/>
  <c r="G46" i="32"/>
  <c r="H46" i="32"/>
  <c r="I46" i="32"/>
  <c r="J46" i="32"/>
  <c r="M46" i="32"/>
  <c r="L46" i="32"/>
  <c r="K46" i="32"/>
  <c r="F36" i="32"/>
  <c r="E36" i="32"/>
  <c r="D36" i="32"/>
  <c r="C36" i="32"/>
  <c r="B36" i="32"/>
  <c r="L29" i="32"/>
  <c r="K29" i="32"/>
  <c r="J29" i="32"/>
  <c r="I29" i="32"/>
  <c r="H29" i="32"/>
  <c r="G29" i="32"/>
  <c r="F29" i="32"/>
  <c r="E29" i="32"/>
  <c r="D29" i="32"/>
  <c r="C29" i="32"/>
  <c r="B29" i="32"/>
  <c r="N20" i="32"/>
  <c r="M20" i="32"/>
  <c r="L20" i="32"/>
  <c r="K20" i="32"/>
  <c r="J20" i="32"/>
  <c r="F20" i="32"/>
  <c r="E20" i="32"/>
  <c r="D20" i="32"/>
  <c r="C20" i="32"/>
  <c r="B20" i="32"/>
  <c r="N12" i="32"/>
  <c r="J12" i="32"/>
  <c r="F12" i="32"/>
  <c r="M12" i="32"/>
  <c r="L12" i="32"/>
  <c r="K12" i="32"/>
  <c r="E12" i="32"/>
  <c r="D12" i="32"/>
  <c r="C12" i="32"/>
  <c r="B12" i="32"/>
  <c r="F109" i="31"/>
  <c r="B109" i="31"/>
  <c r="F98" i="31"/>
  <c r="B98" i="31"/>
  <c r="F87" i="31"/>
  <c r="B87" i="31"/>
  <c r="D70" i="31"/>
  <c r="D69" i="31"/>
  <c r="M46" i="31"/>
  <c r="L46" i="31"/>
  <c r="K46" i="31"/>
  <c r="F36" i="31"/>
  <c r="L29" i="31"/>
  <c r="K29" i="31"/>
  <c r="J29" i="31"/>
  <c r="I29" i="31"/>
  <c r="N20" i="31"/>
  <c r="N12" i="31"/>
  <c r="F20" i="31"/>
  <c r="F12" i="31"/>
  <c r="C83" i="30"/>
  <c r="C81" i="30"/>
  <c r="C80" i="30"/>
  <c r="D83" i="30"/>
  <c r="E83" i="30" s="1"/>
  <c r="D81" i="30"/>
  <c r="E81" i="30" s="1"/>
  <c r="D80" i="30"/>
  <c r="E80" i="30" s="1"/>
  <c r="D71" i="30"/>
  <c r="N12" i="30"/>
  <c r="M46" i="30"/>
  <c r="L46" i="30"/>
  <c r="K46" i="30"/>
  <c r="L29" i="30"/>
  <c r="K29" i="30"/>
  <c r="J29" i="30"/>
  <c r="I29" i="30"/>
  <c r="N20" i="30"/>
  <c r="F20" i="30"/>
  <c r="F12" i="30"/>
  <c r="F111" i="25"/>
  <c r="B111" i="25"/>
  <c r="F99" i="25"/>
  <c r="B99" i="25"/>
  <c r="F88" i="25"/>
  <c r="B88" i="25"/>
  <c r="M46" i="25"/>
  <c r="L46" i="25"/>
  <c r="K46" i="25"/>
  <c r="F36" i="25"/>
  <c r="L29" i="25"/>
  <c r="K29" i="25"/>
  <c r="J29" i="25"/>
  <c r="I29" i="25"/>
  <c r="N20" i="25"/>
  <c r="N12" i="25"/>
  <c r="F20" i="25"/>
  <c r="F12" i="25"/>
  <c r="B36" i="24"/>
  <c r="C36" i="24"/>
  <c r="D36" i="24"/>
  <c r="E36" i="24"/>
  <c r="F36" i="24"/>
  <c r="F111" i="24"/>
  <c r="B111" i="24"/>
  <c r="F100" i="24"/>
  <c r="B100" i="24"/>
  <c r="F89" i="24"/>
  <c r="B89" i="24"/>
  <c r="M46" i="24"/>
  <c r="L46" i="24"/>
  <c r="K46" i="24"/>
  <c r="L29" i="24"/>
  <c r="K29" i="24"/>
  <c r="J29" i="24"/>
  <c r="I29" i="24"/>
  <c r="N20" i="24"/>
  <c r="N12" i="24"/>
  <c r="F20" i="24"/>
  <c r="F12" i="24"/>
  <c r="F90" i="29"/>
  <c r="F110" i="29"/>
  <c r="F97" i="29"/>
  <c r="B97" i="29"/>
  <c r="C97" i="29" s="1"/>
  <c r="B110" i="29"/>
  <c r="B90" i="29"/>
  <c r="L29" i="29"/>
  <c r="K29" i="29"/>
  <c r="I29" i="29"/>
  <c r="M46" i="29"/>
  <c r="L46" i="29"/>
  <c r="K46" i="29"/>
  <c r="F36" i="29"/>
  <c r="J29" i="29"/>
  <c r="N20" i="29"/>
  <c r="N12" i="29"/>
  <c r="F20" i="29"/>
  <c r="F12" i="29"/>
  <c r="F46" i="31"/>
  <c r="E46" i="31"/>
  <c r="G46" i="31"/>
  <c r="B10" i="24"/>
  <c r="B12" i="24" s="1"/>
  <c r="C10" i="24"/>
  <c r="C12" i="24" s="1"/>
  <c r="D10" i="24"/>
  <c r="D12" i="24" s="1"/>
  <c r="E10" i="24"/>
  <c r="E12" i="24" s="1"/>
  <c r="J10" i="24"/>
  <c r="J12" i="24" s="1"/>
  <c r="K10" i="24"/>
  <c r="K12" i="24" s="1"/>
  <c r="L10" i="24"/>
  <c r="L12" i="24" s="1"/>
  <c r="M10" i="24"/>
  <c r="M12" i="24" s="1"/>
  <c r="B20" i="24"/>
  <c r="C20" i="24"/>
  <c r="D20" i="24"/>
  <c r="E20" i="24"/>
  <c r="J20" i="24"/>
  <c r="K20" i="24"/>
  <c r="L20" i="24"/>
  <c r="M20" i="24"/>
  <c r="B29" i="24"/>
  <c r="C29" i="24"/>
  <c r="D29" i="24"/>
  <c r="E29" i="24"/>
  <c r="F29" i="24"/>
  <c r="G29" i="24"/>
  <c r="H29" i="24"/>
  <c r="D70" i="30"/>
  <c r="D69" i="29"/>
  <c r="D68" i="29"/>
  <c r="D70" i="25"/>
  <c r="D69" i="25"/>
  <c r="F46" i="25"/>
  <c r="J46" i="31"/>
  <c r="I46" i="31"/>
  <c r="H46" i="31"/>
  <c r="D46" i="31"/>
  <c r="C46" i="31"/>
  <c r="B46" i="31"/>
  <c r="J46" i="30"/>
  <c r="I46" i="30"/>
  <c r="H46" i="30"/>
  <c r="G46" i="30"/>
  <c r="F46" i="30"/>
  <c r="E46" i="30"/>
  <c r="D46" i="30"/>
  <c r="C46" i="30"/>
  <c r="B46" i="30"/>
  <c r="J46" i="29"/>
  <c r="I46" i="29"/>
  <c r="H46" i="29"/>
  <c r="G46" i="29"/>
  <c r="F46" i="29"/>
  <c r="E46" i="29"/>
  <c r="D46" i="29"/>
  <c r="C46" i="29"/>
  <c r="B46" i="29"/>
  <c r="C36" i="31"/>
  <c r="B36" i="31"/>
  <c r="E36" i="30"/>
  <c r="D36" i="30"/>
  <c r="E36" i="29"/>
  <c r="C36" i="29"/>
  <c r="B46" i="25"/>
  <c r="C46" i="25"/>
  <c r="D46" i="25"/>
  <c r="E46" i="25"/>
  <c r="G46" i="25"/>
  <c r="H46" i="25"/>
  <c r="I46" i="25"/>
  <c r="J46" i="25"/>
  <c r="D36" i="25"/>
  <c r="G25" i="31"/>
  <c r="G29" i="31" s="1"/>
  <c r="F25" i="31"/>
  <c r="F29" i="31" s="1"/>
  <c r="E25" i="31"/>
  <c r="D25" i="31"/>
  <c r="D29" i="31" s="1"/>
  <c r="H25" i="29"/>
  <c r="H29" i="29" s="1"/>
  <c r="G25" i="29"/>
  <c r="G29" i="29" s="1"/>
  <c r="F25" i="29"/>
  <c r="F29" i="29" s="1"/>
  <c r="E25" i="29"/>
  <c r="E29" i="29" s="1"/>
  <c r="D25" i="29"/>
  <c r="D29" i="29" s="1"/>
  <c r="C25" i="29"/>
  <c r="C29" i="29" s="1"/>
  <c r="B25" i="29"/>
  <c r="B29" i="29" s="1"/>
  <c r="H29" i="31"/>
  <c r="E29" i="31"/>
  <c r="C29" i="31"/>
  <c r="B29" i="31"/>
  <c r="M20" i="31"/>
  <c r="L20" i="31"/>
  <c r="K20" i="31"/>
  <c r="J20" i="31"/>
  <c r="E20" i="31"/>
  <c r="D20" i="31"/>
  <c r="C20" i="31"/>
  <c r="B20" i="31"/>
  <c r="M12" i="31"/>
  <c r="L12" i="31"/>
  <c r="K12" i="31"/>
  <c r="J12" i="31"/>
  <c r="E12" i="31"/>
  <c r="D12" i="31"/>
  <c r="C12" i="31"/>
  <c r="B12" i="31"/>
  <c r="H29" i="30"/>
  <c r="G29" i="30"/>
  <c r="F29" i="30"/>
  <c r="E29" i="30"/>
  <c r="D29" i="30"/>
  <c r="C29" i="30"/>
  <c r="B29" i="30"/>
  <c r="M20" i="30"/>
  <c r="L20" i="30"/>
  <c r="K20" i="30"/>
  <c r="J20" i="30"/>
  <c r="E20" i="30"/>
  <c r="D20" i="30"/>
  <c r="C20" i="30"/>
  <c r="B20" i="30"/>
  <c r="M12" i="30"/>
  <c r="L12" i="30"/>
  <c r="K12" i="30"/>
  <c r="J12" i="30"/>
  <c r="E12" i="30"/>
  <c r="D12" i="30"/>
  <c r="C12" i="30"/>
  <c r="B12" i="30"/>
  <c r="M20" i="29"/>
  <c r="L20" i="29"/>
  <c r="K20" i="29"/>
  <c r="J20" i="29"/>
  <c r="E20" i="29"/>
  <c r="D20" i="29"/>
  <c r="C20" i="29"/>
  <c r="B20" i="29"/>
  <c r="M12" i="29"/>
  <c r="L12" i="29"/>
  <c r="K12" i="29"/>
  <c r="J12" i="29"/>
  <c r="E12" i="29"/>
  <c r="D12" i="29"/>
  <c r="C12" i="29"/>
  <c r="B12" i="29"/>
  <c r="H29" i="25"/>
  <c r="G29" i="25"/>
  <c r="F29" i="25"/>
  <c r="E29" i="25"/>
  <c r="D29" i="25"/>
  <c r="C29" i="25"/>
  <c r="B29" i="25"/>
  <c r="M20" i="25"/>
  <c r="L20" i="25"/>
  <c r="K20" i="25"/>
  <c r="J20" i="25"/>
  <c r="E20" i="25"/>
  <c r="D20" i="25"/>
  <c r="C20" i="25"/>
  <c r="B20" i="25"/>
  <c r="M12" i="25"/>
  <c r="L12" i="25"/>
  <c r="K12" i="25"/>
  <c r="J12" i="25"/>
  <c r="E12" i="25"/>
  <c r="D12" i="25"/>
  <c r="C12" i="25"/>
  <c r="B12" i="25"/>
  <c r="B36" i="29"/>
  <c r="D36" i="29"/>
  <c r="E36" i="31"/>
  <c r="D36" i="31"/>
  <c r="F36" i="30"/>
  <c r="C36" i="30"/>
  <c r="B36" i="30"/>
  <c r="E36" i="25"/>
  <c r="C36" i="25"/>
  <c r="B36" i="25"/>
  <c r="C89" i="24" l="1"/>
  <c r="C110" i="29"/>
  <c r="D111" i="24"/>
  <c r="E111" i="24" s="1"/>
  <c r="C90" i="32"/>
  <c r="D89" i="24"/>
  <c r="E89" i="24" s="1"/>
  <c r="D87" i="31"/>
  <c r="D109" i="31"/>
  <c r="D98" i="31"/>
  <c r="C90" i="29"/>
  <c r="D97" i="29"/>
  <c r="E97" i="29" s="1"/>
  <c r="D110" i="29"/>
  <c r="E110" i="29" s="1"/>
  <c r="D90" i="29"/>
  <c r="E90" i="29" s="1"/>
  <c r="C88" i="25"/>
  <c r="C111" i="25"/>
  <c r="C99" i="25"/>
  <c r="D97" i="32"/>
  <c r="E97" i="32" s="1"/>
  <c r="C111" i="24"/>
  <c r="C100" i="24"/>
  <c r="D100" i="24"/>
  <c r="E100" i="24" s="1"/>
  <c r="D111" i="25"/>
  <c r="E111" i="25" s="1"/>
  <c r="D99" i="25"/>
  <c r="E99" i="25" s="1"/>
  <c r="D85" i="32"/>
  <c r="E85" i="32" s="1"/>
  <c r="D88" i="25"/>
  <c r="E88" i="25" s="1"/>
  <c r="E90" i="32"/>
</calcChain>
</file>

<file path=xl/sharedStrings.xml><?xml version="1.0" encoding="utf-8"?>
<sst xmlns="http://schemas.openxmlformats.org/spreadsheetml/2006/main" count="1289" uniqueCount="270">
  <si>
    <t>College/School:</t>
  </si>
  <si>
    <t>Undergraduate</t>
  </si>
  <si>
    <t>Masters</t>
  </si>
  <si>
    <t xml:space="preserve">Doctoral </t>
  </si>
  <si>
    <t>Total</t>
  </si>
  <si>
    <t>Certificate</t>
  </si>
  <si>
    <t>Research Faculty</t>
  </si>
  <si>
    <t>Professor</t>
  </si>
  <si>
    <t>Associate Professor</t>
  </si>
  <si>
    <t>Visiting Faculty</t>
  </si>
  <si>
    <t>Clinical Faculty</t>
  </si>
  <si>
    <t>Assistant Professor</t>
  </si>
  <si>
    <t>Student Headcount</t>
  </si>
  <si>
    <t>Instructors</t>
  </si>
  <si>
    <t>Lecturers</t>
  </si>
  <si>
    <t>Fall</t>
  </si>
  <si>
    <t>Spring</t>
  </si>
  <si>
    <t>Summer</t>
  </si>
  <si>
    <t>Degrees Awarded</t>
  </si>
  <si>
    <t>Strategic Planning Stats</t>
  </si>
  <si>
    <t>Instructor</t>
  </si>
  <si>
    <t>FTE Students</t>
  </si>
  <si>
    <t>Fall 2010</t>
  </si>
  <si>
    <t>Fall 2011</t>
  </si>
  <si>
    <t>Fall 2012</t>
  </si>
  <si>
    <t>Fall 2013</t>
  </si>
  <si>
    <t>University of Alabama in Huntsville</t>
  </si>
  <si>
    <t>Business Administration</t>
  </si>
  <si>
    <t>Tenured and Tenure Track Faculty</t>
  </si>
  <si>
    <t>Administrative Faculty</t>
  </si>
  <si>
    <t>Research Professor</t>
  </si>
  <si>
    <t>Part-time Faculty</t>
  </si>
  <si>
    <t>% change</t>
  </si>
  <si>
    <t>Underrepresented Minority</t>
  </si>
  <si>
    <t>Women</t>
  </si>
  <si>
    <t>Engineering</t>
  </si>
  <si>
    <t>Nursing</t>
  </si>
  <si>
    <t>Science</t>
  </si>
  <si>
    <t>4.12 (221)</t>
  </si>
  <si>
    <t>College of Business Administration</t>
  </si>
  <si>
    <t xml:space="preserve">Part-time Faculty 
and GTA </t>
  </si>
  <si>
    <t>CHP</t>
  </si>
  <si>
    <t xml:space="preserve">Percent </t>
  </si>
  <si>
    <t>Percent</t>
  </si>
  <si>
    <t>Accounting</t>
  </si>
  <si>
    <t>Economics</t>
  </si>
  <si>
    <t>Finance</t>
  </si>
  <si>
    <t>Information Systems</t>
  </si>
  <si>
    <t>Management</t>
  </si>
  <si>
    <t>Marketing</t>
  </si>
  <si>
    <t>Management Science</t>
  </si>
  <si>
    <t>Undergraduate Total</t>
  </si>
  <si>
    <t>Graduate</t>
  </si>
  <si>
    <t>Grand Total</t>
  </si>
  <si>
    <t>College of Engineering</t>
  </si>
  <si>
    <t>Civil Engineering</t>
  </si>
  <si>
    <t>Chemical Engineering</t>
  </si>
  <si>
    <t>Computer Engineering</t>
  </si>
  <si>
    <t>Electrical Engineering</t>
  </si>
  <si>
    <t>Optical Engineering</t>
  </si>
  <si>
    <t>Industrial &amp; Systems Eng</t>
  </si>
  <si>
    <t>Mechanical &amp; Aerospace Eng</t>
  </si>
  <si>
    <t>Optical Science &amp; Eng</t>
  </si>
  <si>
    <t>Engineering Management</t>
  </si>
  <si>
    <t>Graduate Total</t>
  </si>
  <si>
    <t>College of Liberal Arts</t>
  </si>
  <si>
    <t>Art &amp; Art History</t>
  </si>
  <si>
    <t>Communications</t>
  </si>
  <si>
    <t>Education</t>
  </si>
  <si>
    <t>Foreign Language</t>
  </si>
  <si>
    <t>History</t>
  </si>
  <si>
    <t>Music</t>
  </si>
  <si>
    <t>Philosophy</t>
  </si>
  <si>
    <t>Political Science</t>
  </si>
  <si>
    <t>Psychology</t>
  </si>
  <si>
    <t>Sociology</t>
  </si>
  <si>
    <t>English</t>
  </si>
  <si>
    <t>Clinical Associate Professor</t>
  </si>
  <si>
    <t>Clinical Assistant Professor</t>
  </si>
  <si>
    <t>Men</t>
  </si>
  <si>
    <t>Tenured and Tenure-track Faculty Underrepresented Minority*</t>
  </si>
  <si>
    <t>Non-tenured Distinguished Professor</t>
  </si>
  <si>
    <t>Non-tenured Assistant Professor</t>
  </si>
  <si>
    <t>College of Science</t>
  </si>
  <si>
    <t>Full-time Faculty*</t>
  </si>
  <si>
    <t>Atmospheric Science</t>
  </si>
  <si>
    <t>Biology &amp; Biotechnology S&amp;E</t>
  </si>
  <si>
    <t>Chemistry</t>
  </si>
  <si>
    <t>Computer Science</t>
  </si>
  <si>
    <t>Mathematics</t>
  </si>
  <si>
    <t>Physics</t>
  </si>
  <si>
    <t>Modeling &amp; Simulation</t>
  </si>
  <si>
    <t>Student Credit Hours</t>
  </si>
  <si>
    <t>Applications</t>
  </si>
  <si>
    <t>Admissions</t>
  </si>
  <si>
    <t>* starting Fall 2012, scores are reported on Revised GRE scale</t>
  </si>
  <si>
    <t>*FT Faculty includes deans, associate and assistant deans and research faculty.</t>
  </si>
  <si>
    <t>College of Nursing*</t>
  </si>
  <si>
    <t>* Based on Credit Hours as reported in Banner</t>
  </si>
  <si>
    <t>Full-time Faculty**</t>
  </si>
  <si>
    <t xml:space="preserve">**FT Faculty includes deans, research faculty and FT faculty also paid as PT </t>
  </si>
  <si>
    <t>English**</t>
  </si>
  <si>
    <t>HS GPA</t>
  </si>
  <si>
    <t>ACT</t>
  </si>
  <si>
    <t>SAT</t>
  </si>
  <si>
    <t>GMAT</t>
  </si>
  <si>
    <t>3.6 (60)</t>
  </si>
  <si>
    <t>3.4 (60)</t>
  </si>
  <si>
    <t>MAT</t>
  </si>
  <si>
    <t>542 (69)</t>
  </si>
  <si>
    <t>489 (125)</t>
  </si>
  <si>
    <t>704 (125)</t>
  </si>
  <si>
    <t>532 (20)</t>
  </si>
  <si>
    <t>564 (20)</t>
  </si>
  <si>
    <t>400 (38)</t>
  </si>
  <si>
    <t>482 (97)</t>
  </si>
  <si>
    <t>675 (97)</t>
  </si>
  <si>
    <t>GRE-V*</t>
  </si>
  <si>
    <t>GRE-Q*</t>
  </si>
  <si>
    <t>535 (64)</t>
  </si>
  <si>
    <t>470 (103)</t>
  </si>
  <si>
    <t>700 (103)</t>
  </si>
  <si>
    <t>530 (28)</t>
  </si>
  <si>
    <t>540 (28)</t>
  </si>
  <si>
    <t>407 (81)</t>
  </si>
  <si>
    <t>480 (71)</t>
  </si>
  <si>
    <t>684 (71)</t>
  </si>
  <si>
    <t>543 (45)</t>
  </si>
  <si>
    <t>151 (110)</t>
  </si>
  <si>
    <t>157 (110)</t>
  </si>
  <si>
    <t>147 (21)</t>
  </si>
  <si>
    <t>142 (21)</t>
  </si>
  <si>
    <t>404 (38)</t>
  </si>
  <si>
    <t>151 (87)</t>
  </si>
  <si>
    <t>157 (87)</t>
  </si>
  <si>
    <t>155 (13)</t>
  </si>
  <si>
    <t>146 (13)</t>
  </si>
  <si>
    <t>347 (30)</t>
  </si>
  <si>
    <t>559 (37)</t>
  </si>
  <si>
    <t>152 (91)</t>
  </si>
  <si>
    <t>156 (91)</t>
  </si>
  <si>
    <t>149 (81)</t>
  </si>
  <si>
    <t>156 (81)</t>
  </si>
  <si>
    <t>Avg Score (# new students reporting score)</t>
  </si>
  <si>
    <t>24.7 (55)</t>
  </si>
  <si>
    <t>1055 (11)</t>
  </si>
  <si>
    <t>3.7 (249)</t>
  </si>
  <si>
    <t>27.47 (235)</t>
  </si>
  <si>
    <t>1203 (57)</t>
  </si>
  <si>
    <t>3.5 (118)</t>
  </si>
  <si>
    <t>23.7 (116)</t>
  </si>
  <si>
    <t>1017 (17)</t>
  </si>
  <si>
    <t>3.5 (66)</t>
  </si>
  <si>
    <t>22.9 (66)</t>
  </si>
  <si>
    <t>1105 (11)</t>
  </si>
  <si>
    <t>3.7 (142)</t>
  </si>
  <si>
    <t>26.0 (138)</t>
  </si>
  <si>
    <t>1206 (22)</t>
  </si>
  <si>
    <t>23.6 (54)</t>
  </si>
  <si>
    <t>1077 (16)</t>
  </si>
  <si>
    <t>27.6 (208)</t>
  </si>
  <si>
    <t>1214 (47)</t>
  </si>
  <si>
    <t>3.5 (70)</t>
  </si>
  <si>
    <t>23.8 (69)</t>
  </si>
  <si>
    <t>1097 (14)</t>
  </si>
  <si>
    <t>4.9 (64)</t>
  </si>
  <si>
    <t>23.7 (62)</t>
  </si>
  <si>
    <t>1058 (6)</t>
  </si>
  <si>
    <t>3.6 (140)</t>
  </si>
  <si>
    <t>26.0 (128)</t>
  </si>
  <si>
    <t>1144 (34)</t>
  </si>
  <si>
    <t>3.6 (46)</t>
  </si>
  <si>
    <t>23.6 (53)</t>
  </si>
  <si>
    <t>1028 (10)</t>
  </si>
  <si>
    <t>3.7 (234)</t>
  </si>
  <si>
    <t>27.5 (249)</t>
  </si>
  <si>
    <t>1222 (55)</t>
  </si>
  <si>
    <t>3.4 (73)</t>
  </si>
  <si>
    <t>23.8 (78)</t>
  </si>
  <si>
    <t>1002 (11)</t>
  </si>
  <si>
    <t>3.6 (58)</t>
  </si>
  <si>
    <t>23.8 (63)</t>
  </si>
  <si>
    <t>1109 (8)</t>
  </si>
  <si>
    <t>3.6 (107)</t>
  </si>
  <si>
    <t>25.9 (112)</t>
  </si>
  <si>
    <t>1136 (26)</t>
  </si>
  <si>
    <t>3.5 (43)</t>
  </si>
  <si>
    <t>23.4 (36)</t>
  </si>
  <si>
    <t>1089 (13)</t>
  </si>
  <si>
    <t>3.7 (243)</t>
  </si>
  <si>
    <t>27.3 (233)</t>
  </si>
  <si>
    <t>1193 (56)</t>
  </si>
  <si>
    <t>3.4 (70)</t>
  </si>
  <si>
    <t>1082 (13)</t>
  </si>
  <si>
    <t>3.4 (50)</t>
  </si>
  <si>
    <t>23.5 (68)</t>
  </si>
  <si>
    <t>22.4 (51)</t>
  </si>
  <si>
    <t>980 (7)</t>
  </si>
  <si>
    <t>3.5 (125)</t>
  </si>
  <si>
    <t>26.2 (123)</t>
  </si>
  <si>
    <t>1219 (20)</t>
  </si>
  <si>
    <t>Professor*</t>
  </si>
  <si>
    <t>* includes Distinguished Professor</t>
  </si>
  <si>
    <t>* Black or African American, Hispanic/Latino, Native American/Alaskan Native, Native Hawaiian/Other Pacific Islander</t>
  </si>
  <si>
    <t>Majors (with students enrolled)</t>
  </si>
  <si>
    <t>Fall 2014</t>
  </si>
  <si>
    <t>3.8 (116)</t>
  </si>
  <si>
    <t>24.5 (116)</t>
  </si>
  <si>
    <t>1138 (13)</t>
  </si>
  <si>
    <t>155 (31)</t>
  </si>
  <si>
    <t>147 (31)</t>
  </si>
  <si>
    <t>Business Legal Studies</t>
  </si>
  <si>
    <t>3.6 (66)</t>
  </si>
  <si>
    <t>24.4 (58)</t>
  </si>
  <si>
    <t>1091 (12)</t>
  </si>
  <si>
    <t>524 (39)</t>
  </si>
  <si>
    <t>3.8 (298)</t>
  </si>
  <si>
    <t>28.4 (290)</t>
  </si>
  <si>
    <t>1255 (51)</t>
  </si>
  <si>
    <t>150 (108)</t>
  </si>
  <si>
    <t>156 (108)</t>
  </si>
  <si>
    <t>3.8 (77)</t>
  </si>
  <si>
    <t>24.4 (78)</t>
  </si>
  <si>
    <t>1088 (5)</t>
  </si>
  <si>
    <t>335 (20)</t>
  </si>
  <si>
    <t>3.7 (150)</t>
  </si>
  <si>
    <t>26.9 (145)</t>
  </si>
  <si>
    <t>1132 (30)</t>
  </si>
  <si>
    <t>151 (85)</t>
  </si>
  <si>
    <t>155 (85)</t>
  </si>
  <si>
    <t>Space Science</t>
  </si>
  <si>
    <t>College of Education</t>
  </si>
  <si>
    <t>Education Collaborative</t>
  </si>
  <si>
    <t>3.6 (3)</t>
  </si>
  <si>
    <t>22.8 (3)</t>
  </si>
  <si>
    <t>(0)</t>
  </si>
  <si>
    <t>139 (3)</t>
  </si>
  <si>
    <t>136 (3)</t>
  </si>
  <si>
    <t>Fall 2015</t>
  </si>
  <si>
    <t>Fall Semester 2015 Credit Hour Production (CHP) by Full-Time Faculty,  and Part-Time Faculty/Graduate Teaching Assistants</t>
  </si>
  <si>
    <t>Arts, Humanities, and Social Sciences</t>
  </si>
  <si>
    <t>25.7 (90)</t>
  </si>
  <si>
    <t>24.3 (12)</t>
  </si>
  <si>
    <t>28.6 (393)</t>
  </si>
  <si>
    <t>25.4 (127)</t>
  </si>
  <si>
    <t>24.9 (106)</t>
  </si>
  <si>
    <t>27.5 (245)</t>
  </si>
  <si>
    <t>3.6 (95)</t>
  </si>
  <si>
    <t>3.5 (16)</t>
  </si>
  <si>
    <t>3.8 (413)</t>
  </si>
  <si>
    <t>3.6 (136)</t>
  </si>
  <si>
    <t>3.7 (259)</t>
  </si>
  <si>
    <t>1101 (15)</t>
  </si>
  <si>
    <t>1126 (7)</t>
  </si>
  <si>
    <t>1245 (88)</t>
  </si>
  <si>
    <t>1156 (21)</t>
  </si>
  <si>
    <t>1024 (9)</t>
  </si>
  <si>
    <t>1220 (42)</t>
  </si>
  <si>
    <t>532 (33)</t>
  </si>
  <si>
    <t>156 (3)</t>
  </si>
  <si>
    <t>149 (3)</t>
  </si>
  <si>
    <t>151 (115)</t>
  </si>
  <si>
    <t>157 (115)</t>
  </si>
  <si>
    <t>154 (22)</t>
  </si>
  <si>
    <t>148 (22)</t>
  </si>
  <si>
    <t>149 (91)</t>
  </si>
  <si>
    <t>157 (91)</t>
  </si>
  <si>
    <t>390 (34)</t>
  </si>
  <si>
    <t>HPE</t>
  </si>
  <si>
    <t>Kinesioloogy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</si>
</sst>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\ \ "/>
    <numFmt numFmtId="165" formatCode="0.00%\ \ "/>
    <numFmt numFmtId="166" formatCode="0.0%\ \ "/>
  </numFmts>
  <fonts count="32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8"/>
      <name val="Verdana"/>
      <family val="2"/>
    </font>
    <font>
      <sz val="12"/>
      <name val="Verdana"/>
      <family val="2"/>
    </font>
    <font>
      <b/>
      <i/>
      <sz val="14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Times New Roman"/>
      <family val="1"/>
    </font>
    <font>
      <b/>
      <u/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9"/>
      <name val="Verdana"/>
      <family val="2"/>
    </font>
    <font>
      <sz val="12"/>
      <name val="Times New Roman"/>
      <family val="1"/>
    </font>
    <font>
      <sz val="12"/>
      <name val="Times New Roman"/>
      <family val="1"/>
    </font>
    <font>
      <sz val="10"/>
      <name val="Verdana"/>
      <family val="2"/>
    </font>
    <font>
      <sz val="10"/>
      <name val="Helv"/>
    </font>
    <font>
      <sz val="10"/>
      <name val="Tms Rmn"/>
    </font>
    <font>
      <sz val="11"/>
      <color indexed="8"/>
      <name val="Calibri"/>
      <family val="2"/>
    </font>
    <font>
      <sz val="8.25"/>
      <name val="Tms Rmn"/>
    </font>
    <font>
      <b/>
      <sz val="10"/>
      <name val="Tms Rmn"/>
    </font>
    <font>
      <b/>
      <u/>
      <sz val="12"/>
      <name val="Tms Rmn"/>
    </font>
    <font>
      <b/>
      <sz val="12"/>
      <name val="Tms Rmn"/>
    </font>
    <font>
      <sz val="12"/>
      <name val="Times New Roman"/>
    </font>
    <font>
      <sz val="10"/>
      <name val="Verdana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6">
    <xf numFmtId="0" fontId="0" fillId="0" borderId="0"/>
    <xf numFmtId="0" fontId="19" fillId="0" borderId="1" applyFill="0">
      <alignment horizont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>
      <alignment horizontal="left"/>
    </xf>
    <xf numFmtId="0" fontId="22" fillId="0" borderId="0" applyFill="0" applyBorder="0">
      <alignment horizontal="center"/>
    </xf>
    <xf numFmtId="0" fontId="27" fillId="0" borderId="0"/>
    <xf numFmtId="0" fontId="12" fillId="0" borderId="0"/>
    <xf numFmtId="0" fontId="17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25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9" fillId="0" borderId="0">
      <alignment horizontal="right"/>
    </xf>
    <xf numFmtId="0" fontId="19" fillId="0" borderId="0">
      <alignment horizontal="left"/>
    </xf>
    <xf numFmtId="0" fontId="23" fillId="0" borderId="0" applyFill="0" applyBorder="0">
      <alignment horizontal="center"/>
    </xf>
    <xf numFmtId="0" fontId="24" fillId="0" borderId="0">
      <alignment horizontal="center"/>
    </xf>
    <xf numFmtId="0" fontId="1" fillId="0" borderId="0"/>
  </cellStyleXfs>
  <cellXfs count="171">
    <xf numFmtId="0" fontId="0" fillId="0" borderId="0" xfId="0"/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3" fontId="8" fillId="0" borderId="3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left" vertical="center"/>
    </xf>
    <xf numFmtId="3" fontId="14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3" fontId="8" fillId="0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8" fillId="0" borderId="0" xfId="0" applyFont="1" applyBorder="1" applyAlignment="1">
      <alignment horizontal="centerContinuous" vertical="center"/>
    </xf>
    <xf numFmtId="0" fontId="8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11" fillId="0" borderId="0" xfId="0" applyFont="1" applyFill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3" fontId="9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38" applyFont="1" applyAlignment="1">
      <alignment vertical="center"/>
    </xf>
    <xf numFmtId="0" fontId="9" fillId="0" borderId="2" xfId="38" applyFont="1" applyFill="1" applyBorder="1" applyAlignment="1">
      <alignment horizontal="center" vertical="center"/>
    </xf>
    <xf numFmtId="0" fontId="11" fillId="0" borderId="0" xfId="38" applyFont="1" applyAlignment="1">
      <alignment vertical="center"/>
    </xf>
    <xf numFmtId="0" fontId="8" fillId="0" borderId="0" xfId="38" applyFont="1" applyFill="1" applyBorder="1" applyAlignment="1">
      <alignment vertical="center"/>
    </xf>
    <xf numFmtId="0" fontId="8" fillId="0" borderId="0" xfId="38" applyFont="1" applyFill="1" applyAlignment="1">
      <alignment horizontal="right" vertical="center"/>
    </xf>
    <xf numFmtId="0" fontId="8" fillId="0" borderId="1" xfId="38" applyFont="1" applyFill="1" applyBorder="1" applyAlignment="1">
      <alignment vertical="center"/>
    </xf>
    <xf numFmtId="0" fontId="8" fillId="0" borderId="0" xfId="38" applyFont="1" applyFill="1" applyAlignment="1">
      <alignment vertical="center"/>
    </xf>
    <xf numFmtId="0" fontId="11" fillId="0" borderId="0" xfId="38" applyFont="1" applyFill="1" applyAlignment="1">
      <alignment vertical="center"/>
    </xf>
    <xf numFmtId="0" fontId="2" fillId="0" borderId="0" xfId="38" applyFont="1" applyFill="1" applyAlignment="1">
      <alignment vertical="center"/>
    </xf>
    <xf numFmtId="0" fontId="9" fillId="0" borderId="0" xfId="38" applyFont="1" applyFill="1" applyAlignment="1">
      <alignment vertical="center"/>
    </xf>
    <xf numFmtId="0" fontId="11" fillId="0" borderId="0" xfId="38" applyFont="1" applyFill="1" applyBorder="1" applyAlignment="1">
      <alignment vertical="center"/>
    </xf>
    <xf numFmtId="0" fontId="8" fillId="0" borderId="0" xfId="38" applyFont="1" applyFill="1" applyBorder="1" applyAlignment="1">
      <alignment horizontal="right" vertical="center"/>
    </xf>
    <xf numFmtId="0" fontId="9" fillId="0" borderId="0" xfId="38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28" fillId="0" borderId="0" xfId="43" applyFont="1" applyAlignment="1">
      <alignment vertical="center"/>
    </xf>
    <xf numFmtId="0" fontId="9" fillId="0" borderId="4" xfId="45" applyFont="1" applyFill="1" applyBorder="1" applyAlignment="1">
      <alignment vertical="center" wrapText="1"/>
    </xf>
    <xf numFmtId="0" fontId="8" fillId="0" borderId="5" xfId="45" applyFont="1" applyFill="1" applyBorder="1" applyAlignment="1">
      <alignment vertical="center"/>
    </xf>
    <xf numFmtId="0" fontId="9" fillId="0" borderId="6" xfId="45" applyFont="1" applyFill="1" applyBorder="1" applyAlignment="1">
      <alignment vertical="center"/>
    </xf>
    <xf numFmtId="0" fontId="9" fillId="0" borderId="6" xfId="45" applyFont="1" applyFill="1" applyBorder="1" applyAlignment="1">
      <alignment horizontal="center" vertical="center"/>
    </xf>
    <xf numFmtId="0" fontId="9" fillId="0" borderId="7" xfId="45" applyFont="1" applyFill="1" applyBorder="1" applyAlignment="1">
      <alignment horizontal="center" vertical="center"/>
    </xf>
    <xf numFmtId="0" fontId="9" fillId="0" borderId="8" xfId="45" applyFont="1" applyFill="1" applyBorder="1" applyAlignment="1">
      <alignment vertical="center"/>
    </xf>
    <xf numFmtId="0" fontId="9" fillId="0" borderId="8" xfId="45" applyFont="1" applyFill="1" applyBorder="1" applyAlignment="1">
      <alignment horizontal="center" vertical="center"/>
    </xf>
    <xf numFmtId="0" fontId="9" fillId="0" borderId="9" xfId="45" applyFont="1" applyFill="1" applyBorder="1" applyAlignment="1">
      <alignment horizontal="center" vertical="center"/>
    </xf>
    <xf numFmtId="0" fontId="9" fillId="0" borderId="10" xfId="45" applyFont="1" applyFill="1" applyBorder="1" applyAlignment="1">
      <alignment vertical="center"/>
    </xf>
    <xf numFmtId="0" fontId="9" fillId="0" borderId="7" xfId="45" applyFont="1" applyFill="1" applyBorder="1" applyAlignment="1">
      <alignment vertical="center"/>
    </xf>
    <xf numFmtId="0" fontId="8" fillId="0" borderId="11" xfId="45" applyFont="1" applyFill="1" applyBorder="1" applyAlignment="1">
      <alignment horizontal="left" vertical="center"/>
    </xf>
    <xf numFmtId="164" fontId="8" fillId="0" borderId="12" xfId="45" applyNumberFormat="1" applyFont="1" applyFill="1" applyBorder="1" applyAlignment="1">
      <alignment horizontal="right" vertical="center"/>
    </xf>
    <xf numFmtId="164" fontId="8" fillId="0" borderId="11" xfId="45" applyNumberFormat="1" applyFont="1" applyFill="1" applyBorder="1" applyAlignment="1">
      <alignment horizontal="right" vertical="center"/>
    </xf>
    <xf numFmtId="0" fontId="8" fillId="0" borderId="13" xfId="45" applyFont="1" applyFill="1" applyBorder="1" applyAlignment="1">
      <alignment horizontal="left" vertical="center"/>
    </xf>
    <xf numFmtId="164" fontId="8" fillId="0" borderId="14" xfId="45" applyNumberFormat="1" applyFont="1" applyFill="1" applyBorder="1" applyAlignment="1">
      <alignment horizontal="right" vertical="center"/>
    </xf>
    <xf numFmtId="0" fontId="8" fillId="0" borderId="15" xfId="45" applyFont="1" applyFill="1" applyBorder="1" applyAlignment="1">
      <alignment horizontal="left" vertical="center"/>
    </xf>
    <xf numFmtId="164" fontId="8" fillId="0" borderId="16" xfId="45" applyNumberFormat="1" applyFont="1" applyFill="1" applyBorder="1" applyAlignment="1">
      <alignment horizontal="right" vertical="center"/>
    </xf>
    <xf numFmtId="164" fontId="8" fillId="0" borderId="13" xfId="45" applyNumberFormat="1" applyFont="1" applyFill="1" applyBorder="1" applyAlignment="1">
      <alignment horizontal="right" vertical="center"/>
    </xf>
    <xf numFmtId="0" fontId="9" fillId="0" borderId="1" xfId="45" applyFont="1" applyFill="1" applyBorder="1" applyAlignment="1">
      <alignment horizontal="left" vertical="center"/>
    </xf>
    <xf numFmtId="164" fontId="9" fillId="0" borderId="17" xfId="45" applyNumberFormat="1" applyFont="1" applyFill="1" applyBorder="1" applyAlignment="1">
      <alignment horizontal="right" vertical="center"/>
    </xf>
    <xf numFmtId="165" fontId="9" fillId="0" borderId="3" xfId="45" applyNumberFormat="1" applyFont="1" applyFill="1" applyBorder="1" applyAlignment="1">
      <alignment horizontal="right" vertical="center"/>
    </xf>
    <xf numFmtId="164" fontId="9" fillId="0" borderId="1" xfId="45" applyNumberFormat="1" applyFont="1" applyFill="1" applyBorder="1" applyAlignment="1">
      <alignment horizontal="right" vertical="center"/>
    </xf>
    <xf numFmtId="0" fontId="8" fillId="0" borderId="10" xfId="45" applyFont="1" applyFill="1" applyBorder="1" applyAlignment="1">
      <alignment horizontal="left" vertical="center"/>
    </xf>
    <xf numFmtId="0" fontId="8" fillId="0" borderId="6" xfId="45" applyFont="1" applyFill="1" applyBorder="1" applyAlignment="1">
      <alignment horizontal="center" vertical="center"/>
    </xf>
    <xf numFmtId="0" fontId="8" fillId="0" borderId="7" xfId="45" applyFont="1" applyFill="1" applyBorder="1" applyAlignment="1">
      <alignment vertical="center"/>
    </xf>
    <xf numFmtId="0" fontId="8" fillId="0" borderId="6" xfId="45" applyFont="1" applyFill="1" applyBorder="1" applyAlignment="1">
      <alignment vertical="center"/>
    </xf>
    <xf numFmtId="0" fontId="8" fillId="0" borderId="10" xfId="45" applyFont="1" applyFill="1" applyBorder="1" applyAlignment="1">
      <alignment vertical="center"/>
    </xf>
    <xf numFmtId="164" fontId="8" fillId="0" borderId="15" xfId="45" applyNumberFormat="1" applyFont="1" applyFill="1" applyBorder="1" applyAlignment="1">
      <alignment horizontal="right" vertical="center"/>
    </xf>
    <xf numFmtId="164" fontId="9" fillId="0" borderId="6" xfId="45" applyNumberFormat="1" applyFont="1" applyFill="1" applyBorder="1" applyAlignment="1">
      <alignment horizontal="right" vertical="center"/>
    </xf>
    <xf numFmtId="165" fontId="9" fillId="0" borderId="7" xfId="45" applyNumberFormat="1" applyFont="1" applyFill="1" applyBorder="1" applyAlignment="1">
      <alignment horizontal="right" vertical="center"/>
    </xf>
    <xf numFmtId="164" fontId="9" fillId="0" borderId="10" xfId="45" applyNumberFormat="1" applyFont="1" applyFill="1" applyBorder="1" applyAlignment="1">
      <alignment horizontal="right" vertical="center"/>
    </xf>
    <xf numFmtId="0" fontId="8" fillId="0" borderId="0" xfId="45" applyFont="1" applyFill="1" applyAlignment="1">
      <alignment vertical="center"/>
    </xf>
    <xf numFmtId="0" fontId="9" fillId="0" borderId="0" xfId="39" applyFont="1" applyAlignment="1">
      <alignment vertical="center"/>
    </xf>
    <xf numFmtId="0" fontId="9" fillId="0" borderId="2" xfId="39" applyFont="1" applyFill="1" applyBorder="1" applyAlignment="1">
      <alignment horizontal="center" vertical="center"/>
    </xf>
    <xf numFmtId="0" fontId="8" fillId="0" borderId="0" xfId="39" applyFont="1" applyAlignment="1">
      <alignment vertical="center"/>
    </xf>
    <xf numFmtId="0" fontId="11" fillId="0" borderId="0" xfId="39" applyFont="1" applyAlignment="1">
      <alignment vertical="center"/>
    </xf>
    <xf numFmtId="0" fontId="8" fillId="0" borderId="0" xfId="39" applyFont="1" applyFill="1" applyBorder="1" applyAlignment="1">
      <alignment vertical="center"/>
    </xf>
    <xf numFmtId="0" fontId="8" fillId="0" borderId="0" xfId="39" applyFont="1" applyFill="1" applyAlignment="1">
      <alignment vertical="center"/>
    </xf>
    <xf numFmtId="0" fontId="8" fillId="0" borderId="0" xfId="39" applyFont="1" applyFill="1" applyAlignment="1">
      <alignment horizontal="right" vertical="center"/>
    </xf>
    <xf numFmtId="0" fontId="8" fillId="0" borderId="1" xfId="39" applyFont="1" applyFill="1" applyBorder="1" applyAlignment="1">
      <alignment vertical="center"/>
    </xf>
    <xf numFmtId="0" fontId="9" fillId="0" borderId="0" xfId="39" applyFont="1" applyFill="1" applyAlignment="1">
      <alignment vertical="center"/>
    </xf>
    <xf numFmtId="0" fontId="9" fillId="0" borderId="0" xfId="39" applyFont="1" applyFill="1" applyBorder="1" applyAlignment="1">
      <alignment vertical="center"/>
    </xf>
    <xf numFmtId="0" fontId="27" fillId="0" borderId="0" xfId="17" applyAlignment="1">
      <alignment vertical="center"/>
    </xf>
    <xf numFmtId="0" fontId="11" fillId="0" borderId="0" xfId="39" applyFont="1" applyFill="1" applyAlignment="1">
      <alignment vertical="center"/>
    </xf>
    <xf numFmtId="0" fontId="28" fillId="0" borderId="1" xfId="17" applyFont="1" applyBorder="1" applyAlignment="1">
      <alignment vertical="center"/>
    </xf>
    <xf numFmtId="0" fontId="11" fillId="0" borderId="0" xfId="39" applyFont="1" applyFill="1" applyAlignment="1">
      <alignment horizontal="right" vertical="center"/>
    </xf>
    <xf numFmtId="0" fontId="29" fillId="0" borderId="0" xfId="17" applyFont="1" applyAlignment="1">
      <alignment vertical="center"/>
    </xf>
    <xf numFmtId="0" fontId="30" fillId="0" borderId="0" xfId="17" applyFont="1" applyAlignment="1">
      <alignment vertical="center"/>
    </xf>
    <xf numFmtId="0" fontId="9" fillId="0" borderId="0" xfId="39" applyFont="1" applyFill="1" applyBorder="1" applyAlignment="1">
      <alignment horizontal="center" vertical="center"/>
    </xf>
    <xf numFmtId="0" fontId="30" fillId="0" borderId="0" xfId="17" applyFont="1" applyBorder="1" applyAlignment="1">
      <alignment vertical="center"/>
    </xf>
    <xf numFmtId="9" fontId="27" fillId="0" borderId="1" xfId="46" applyFont="1" applyBorder="1" applyAlignment="1">
      <alignment vertical="center"/>
    </xf>
    <xf numFmtId="0" fontId="9" fillId="0" borderId="4" xfId="45" applyFont="1" applyFill="1" applyBorder="1" applyAlignment="1">
      <alignment vertical="center"/>
    </xf>
    <xf numFmtId="164" fontId="8" fillId="0" borderId="18" xfId="45" applyNumberFormat="1" applyFont="1" applyFill="1" applyBorder="1" applyAlignment="1">
      <alignment horizontal="right" vertical="center"/>
    </xf>
    <xf numFmtId="164" fontId="8" fillId="0" borderId="19" xfId="45" applyNumberFormat="1" applyFont="1" applyFill="1" applyBorder="1" applyAlignment="1">
      <alignment horizontal="right" vertical="center"/>
    </xf>
    <xf numFmtId="164" fontId="8" fillId="0" borderId="6" xfId="45" applyNumberFormat="1" applyFont="1" applyFill="1" applyBorder="1" applyAlignment="1">
      <alignment horizontal="right" vertical="center"/>
    </xf>
    <xf numFmtId="164" fontId="8" fillId="0" borderId="10" xfId="45" applyNumberFormat="1" applyFont="1" applyFill="1" applyBorder="1" applyAlignment="1">
      <alignment horizontal="right" vertical="center"/>
    </xf>
    <xf numFmtId="0" fontId="11" fillId="0" borderId="0" xfId="39" applyFont="1" applyAlignment="1">
      <alignment horizontal="right" vertical="center"/>
    </xf>
    <xf numFmtId="0" fontId="9" fillId="0" borderId="0" xfId="45" applyFont="1" applyFill="1" applyAlignment="1">
      <alignment vertical="center"/>
    </xf>
    <xf numFmtId="0" fontId="8" fillId="0" borderId="0" xfId="39" applyFont="1" applyFill="1" applyBorder="1" applyAlignment="1">
      <alignment horizontal="right" vertical="center"/>
    </xf>
    <xf numFmtId="0" fontId="28" fillId="0" borderId="0" xfId="17" applyFont="1" applyAlignment="1">
      <alignment horizontal="right" vertical="center"/>
    </xf>
    <xf numFmtId="0" fontId="18" fillId="0" borderId="20" xfId="41" applyBorder="1" applyAlignment="1">
      <alignment horizontal="center" vertical="center" wrapText="1"/>
    </xf>
    <xf numFmtId="0" fontId="27" fillId="0" borderId="0" xfId="19" applyAlignment="1">
      <alignment vertical="center"/>
    </xf>
    <xf numFmtId="0" fontId="13" fillId="0" borderId="0" xfId="45" applyFont="1" applyFill="1" applyAlignment="1">
      <alignment vertical="center"/>
    </xf>
    <xf numFmtId="0" fontId="11" fillId="0" borderId="0" xfId="39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Border="1" applyAlignment="1">
      <alignment vertical="center"/>
    </xf>
    <xf numFmtId="0" fontId="28" fillId="0" borderId="0" xfId="17" applyFont="1" applyBorder="1" applyAlignment="1">
      <alignment vertical="center"/>
    </xf>
    <xf numFmtId="0" fontId="28" fillId="0" borderId="0" xfId="17" applyFont="1" applyAlignment="1">
      <alignment horizontal="left" vertical="center"/>
    </xf>
    <xf numFmtId="0" fontId="27" fillId="0" borderId="0" xfId="17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 indent="1"/>
    </xf>
    <xf numFmtId="3" fontId="8" fillId="0" borderId="0" xfId="0" applyNumberFormat="1" applyFont="1" applyFill="1" applyBorder="1" applyAlignment="1">
      <alignment horizontal="right" vertical="center" indent="1"/>
    </xf>
    <xf numFmtId="0" fontId="9" fillId="0" borderId="0" xfId="0" applyFont="1" applyFill="1" applyAlignment="1">
      <alignment horizontal="right" vertical="center"/>
    </xf>
    <xf numFmtId="0" fontId="11" fillId="0" borderId="0" xfId="38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38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1" fillId="0" borderId="0" xfId="39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17" applyFont="1" applyAlignment="1">
      <alignment vertical="center"/>
    </xf>
    <xf numFmtId="0" fontId="28" fillId="0" borderId="0" xfId="17" applyFont="1" applyAlignment="1">
      <alignment vertical="center"/>
    </xf>
    <xf numFmtId="9" fontId="28" fillId="0" borderId="1" xfId="46" applyFont="1" applyBorder="1" applyAlignment="1">
      <alignment vertical="center"/>
    </xf>
    <xf numFmtId="166" fontId="8" fillId="0" borderId="21" xfId="45" applyNumberFormat="1" applyFont="1" applyFill="1" applyBorder="1" applyAlignment="1">
      <alignment horizontal="right" vertical="center"/>
    </xf>
    <xf numFmtId="166" fontId="9" fillId="0" borderId="3" xfId="45" applyNumberFormat="1" applyFont="1" applyFill="1" applyBorder="1" applyAlignment="1">
      <alignment horizontal="right" vertical="center"/>
    </xf>
    <xf numFmtId="166" fontId="8" fillId="0" borderId="7" xfId="45" applyNumberFormat="1" applyFont="1" applyFill="1" applyBorder="1" applyAlignment="1">
      <alignment vertical="center"/>
    </xf>
    <xf numFmtId="0" fontId="9" fillId="0" borderId="17" xfId="45" applyFont="1" applyFill="1" applyBorder="1" applyAlignment="1">
      <alignment vertical="center"/>
    </xf>
    <xf numFmtId="166" fontId="9" fillId="0" borderId="7" xfId="45" applyNumberFormat="1" applyFont="1" applyFill="1" applyBorder="1" applyAlignment="1">
      <alignment horizontal="right" vertical="center"/>
    </xf>
    <xf numFmtId="0" fontId="13" fillId="0" borderId="1" xfId="0" quotePrefix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9" fillId="0" borderId="0" xfId="45" applyFont="1" applyFill="1" applyBorder="1" applyAlignment="1">
      <alignment vertical="center" wrapText="1"/>
    </xf>
    <xf numFmtId="0" fontId="8" fillId="0" borderId="20" xfId="41" applyFont="1" applyBorder="1" applyAlignment="1">
      <alignment horizontal="center" vertical="center" wrapText="1"/>
    </xf>
    <xf numFmtId="0" fontId="9" fillId="0" borderId="4" xfId="45" applyFont="1" applyFill="1" applyBorder="1" applyAlignment="1">
      <alignment horizontal="center" vertical="center" wrapText="1"/>
    </xf>
    <xf numFmtId="0" fontId="9" fillId="0" borderId="5" xfId="45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56">
    <cellStyle name="border" xfId="1"/>
    <cellStyle name="Comma 2" xfId="2"/>
    <cellStyle name="Comma 3" xfId="3"/>
    <cellStyle name="Comma 4" xfId="4"/>
    <cellStyle name="Comma 5" xfId="5"/>
    <cellStyle name="Comma 6" xfId="6"/>
    <cellStyle name="Comma 7" xfId="7"/>
    <cellStyle name="footers" xfId="8"/>
    <cellStyle name="headers" xfId="9"/>
    <cellStyle name="Normal" xfId="0" builtinId="0"/>
    <cellStyle name="Normal 10" xfId="55"/>
    <cellStyle name="Normal 2" xfId="10"/>
    <cellStyle name="Normal 2 2" xfId="11"/>
    <cellStyle name="Normal 2 2 2" xfId="12"/>
    <cellStyle name="Normal 2 2 3" xfId="13"/>
    <cellStyle name="Normal 2 3" xfId="14"/>
    <cellStyle name="Normal 2 3 2" xfId="15"/>
    <cellStyle name="Normal 2 3 2 2" xfId="16"/>
    <cellStyle name="Normal 2 3 2 3" xfId="17"/>
    <cellStyle name="Normal 2 3 2 4" xfId="18"/>
    <cellStyle name="Normal 2 3 2 5" xfId="19"/>
    <cellStyle name="Normal 2 3 3" xfId="20"/>
    <cellStyle name="Normal 2 3 4" xfId="21"/>
    <cellStyle name="Normal 2 3 5" xfId="22"/>
    <cellStyle name="Normal 2 3 6" xfId="23"/>
    <cellStyle name="Normal 2 4" xfId="24"/>
    <cellStyle name="Normal 2 5" xfId="25"/>
    <cellStyle name="Normal 2 6" xfId="26"/>
    <cellStyle name="Normal 2 7" xfId="27"/>
    <cellStyle name="Normal 3" xfId="28"/>
    <cellStyle name="Normal 3 2" xfId="29"/>
    <cellStyle name="Normal 3 3" xfId="30"/>
    <cellStyle name="Normal 3 4" xfId="31"/>
    <cellStyle name="Normal 3 5" xfId="32"/>
    <cellStyle name="Normal 4" xfId="33"/>
    <cellStyle name="Normal 4 2" xfId="34"/>
    <cellStyle name="Normal 4 3" xfId="35"/>
    <cellStyle name="Normal 4 4" xfId="36"/>
    <cellStyle name="Normal 4 5" xfId="37"/>
    <cellStyle name="Normal 5" xfId="38"/>
    <cellStyle name="Normal 5 2" xfId="39"/>
    <cellStyle name="Normal 5 3" xfId="40"/>
    <cellStyle name="Normal 6" xfId="41"/>
    <cellStyle name="Normal 7" xfId="42"/>
    <cellStyle name="Normal 8" xfId="43"/>
    <cellStyle name="Normal 9" xfId="44"/>
    <cellStyle name="Normal_Table 2.8.f_working_2010Fall" xfId="45"/>
    <cellStyle name="Percent" xfId="46" builtinId="5"/>
    <cellStyle name="Percent 2" xfId="47"/>
    <cellStyle name="Percent 3" xfId="48"/>
    <cellStyle name="Percent 4" xfId="49"/>
    <cellStyle name="Percent 5" xfId="50"/>
    <cellStyle name="text numbers" xfId="51"/>
    <cellStyle name="text words" xfId="52"/>
    <cellStyle name="titles" xfId="53"/>
    <cellStyle name="TITLES2" xfId="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tabSelected="1"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4.125" style="44" customWidth="1"/>
    <col min="2" max="4" width="10.75" style="24" customWidth="1"/>
    <col min="5" max="8" width="10.75" style="44" customWidth="1"/>
    <col min="9" max="9" width="10.75" style="24" customWidth="1"/>
    <col min="10" max="13" width="10.75" style="44" customWidth="1"/>
    <col min="14" max="16" width="10.625" style="44" customWidth="1"/>
    <col min="17" max="16384" width="8.75" style="44"/>
  </cols>
  <sheetData>
    <row r="1" spans="1:18" ht="24.75" customHeight="1" x14ac:dyDescent="0.25">
      <c r="A1" s="169" t="s">
        <v>26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8" ht="22.5" x14ac:dyDescent="0.25">
      <c r="A2" s="169" t="s">
        <v>19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8" ht="18" x14ac:dyDescent="0.25">
      <c r="A3" s="48"/>
      <c r="B3" s="49"/>
      <c r="C3" s="50"/>
      <c r="D3" s="50"/>
      <c r="E3" s="51"/>
      <c r="F3" s="51"/>
      <c r="G3" s="51"/>
      <c r="H3" s="51"/>
      <c r="I3" s="50"/>
      <c r="J3" s="51"/>
      <c r="K3" s="51"/>
      <c r="L3" s="51"/>
    </row>
    <row r="4" spans="1:18" ht="18" x14ac:dyDescent="0.25">
      <c r="A4" s="22" t="s">
        <v>0</v>
      </c>
      <c r="B4" s="23" t="s">
        <v>27</v>
      </c>
      <c r="E4" s="25"/>
      <c r="F4" s="25"/>
      <c r="G4" s="25"/>
      <c r="H4" s="21"/>
      <c r="I4" s="26"/>
      <c r="J4" s="21"/>
      <c r="K4" s="21"/>
      <c r="L4" s="21"/>
    </row>
    <row r="5" spans="1:18" ht="18" x14ac:dyDescent="0.25">
      <c r="A5" s="22"/>
      <c r="B5" s="27"/>
      <c r="C5" s="23"/>
      <c r="D5" s="23"/>
      <c r="E5" s="25"/>
      <c r="F5" s="25"/>
      <c r="G5" s="25"/>
      <c r="H5" s="21"/>
      <c r="I5" s="26"/>
      <c r="J5" s="21"/>
      <c r="K5" s="21"/>
      <c r="L5" s="21"/>
    </row>
    <row r="6" spans="1:18" ht="16.5" thickBot="1" x14ac:dyDescent="0.3">
      <c r="A6" s="2"/>
      <c r="B6" s="3" t="s">
        <v>22</v>
      </c>
      <c r="C6" s="3" t="s">
        <v>23</v>
      </c>
      <c r="D6" s="28" t="s">
        <v>24</v>
      </c>
      <c r="E6" s="28" t="s">
        <v>25</v>
      </c>
      <c r="F6" s="28" t="s">
        <v>205</v>
      </c>
      <c r="G6" s="28" t="s">
        <v>238</v>
      </c>
      <c r="H6" s="29"/>
      <c r="I6" s="2"/>
      <c r="J6" s="28" t="s">
        <v>22</v>
      </c>
      <c r="K6" s="3" t="s">
        <v>23</v>
      </c>
      <c r="L6" s="28" t="s">
        <v>24</v>
      </c>
      <c r="M6" s="28" t="s">
        <v>25</v>
      </c>
      <c r="N6" s="28" t="s">
        <v>205</v>
      </c>
      <c r="O6" s="28" t="s">
        <v>238</v>
      </c>
      <c r="P6" s="29"/>
      <c r="Q6" s="29"/>
      <c r="R6" s="29"/>
    </row>
    <row r="7" spans="1:18" ht="16.5" thickTop="1" x14ac:dyDescent="0.25">
      <c r="A7" s="6" t="s">
        <v>93</v>
      </c>
      <c r="B7" s="7"/>
      <c r="C7" s="7"/>
      <c r="D7" s="2"/>
      <c r="E7" s="2"/>
      <c r="F7" s="2"/>
      <c r="G7" s="2"/>
      <c r="H7" s="29"/>
      <c r="I7" s="139" t="s">
        <v>94</v>
      </c>
      <c r="J7" s="2"/>
      <c r="K7" s="7"/>
      <c r="L7" s="2"/>
      <c r="M7" s="2"/>
      <c r="N7" s="2"/>
      <c r="O7" s="2"/>
      <c r="P7" s="29"/>
      <c r="Q7" s="29"/>
      <c r="R7" s="29"/>
    </row>
    <row r="8" spans="1:18" x14ac:dyDescent="0.25">
      <c r="A8" s="2" t="s">
        <v>1</v>
      </c>
      <c r="B8" s="30">
        <v>426</v>
      </c>
      <c r="C8" s="16">
        <v>507</v>
      </c>
      <c r="D8" s="16">
        <v>476</v>
      </c>
      <c r="E8" s="16">
        <v>544</v>
      </c>
      <c r="F8" s="16">
        <v>487</v>
      </c>
      <c r="G8" s="16">
        <v>616</v>
      </c>
      <c r="H8" s="29"/>
      <c r="I8" s="67" t="s">
        <v>1</v>
      </c>
      <c r="J8" s="30">
        <v>294</v>
      </c>
      <c r="K8" s="16">
        <v>369</v>
      </c>
      <c r="L8" s="16">
        <v>339</v>
      </c>
      <c r="M8" s="16">
        <v>415</v>
      </c>
      <c r="N8" s="16">
        <v>354</v>
      </c>
      <c r="O8" s="16">
        <v>467</v>
      </c>
      <c r="P8" s="29"/>
      <c r="Q8" s="29"/>
      <c r="R8" s="29"/>
    </row>
    <row r="9" spans="1:18" x14ac:dyDescent="0.25">
      <c r="A9" s="2" t="s">
        <v>2</v>
      </c>
      <c r="B9" s="30">
        <v>208</v>
      </c>
      <c r="C9" s="16">
        <v>173</v>
      </c>
      <c r="D9" s="16">
        <v>190</v>
      </c>
      <c r="E9" s="16">
        <v>202</v>
      </c>
      <c r="F9" s="16">
        <v>188</v>
      </c>
      <c r="G9" s="16">
        <v>243</v>
      </c>
      <c r="H9" s="29"/>
      <c r="I9" s="67" t="s">
        <v>2</v>
      </c>
      <c r="J9" s="30">
        <v>134</v>
      </c>
      <c r="K9" s="16">
        <v>119</v>
      </c>
      <c r="L9" s="16">
        <v>127</v>
      </c>
      <c r="M9" s="16">
        <v>143</v>
      </c>
      <c r="N9" s="16">
        <v>143</v>
      </c>
      <c r="O9" s="16">
        <v>185</v>
      </c>
      <c r="P9" s="29"/>
      <c r="Q9" s="29"/>
      <c r="R9" s="29"/>
    </row>
    <row r="10" spans="1:18" x14ac:dyDescent="0.25">
      <c r="A10" s="2" t="s">
        <v>5</v>
      </c>
      <c r="B10" s="30">
        <f>6+9</f>
        <v>15</v>
      </c>
      <c r="C10" s="16">
        <f>6+6</f>
        <v>12</v>
      </c>
      <c r="D10" s="16">
        <f>7+8</f>
        <v>15</v>
      </c>
      <c r="E10" s="16">
        <f>7+7</f>
        <v>14</v>
      </c>
      <c r="F10" s="16">
        <v>13</v>
      </c>
      <c r="G10" s="16">
        <f>8+16</f>
        <v>24</v>
      </c>
      <c r="H10" s="29"/>
      <c r="I10" s="67" t="s">
        <v>5</v>
      </c>
      <c r="J10" s="30">
        <f>5+8</f>
        <v>13</v>
      </c>
      <c r="K10" s="16">
        <f>4+6</f>
        <v>10</v>
      </c>
      <c r="L10" s="16">
        <f>4+3</f>
        <v>7</v>
      </c>
      <c r="M10" s="16">
        <f>6+5</f>
        <v>11</v>
      </c>
      <c r="N10" s="16">
        <v>11</v>
      </c>
      <c r="O10" s="16">
        <f>6+10</f>
        <v>16</v>
      </c>
      <c r="P10" s="29"/>
      <c r="Q10" s="29"/>
      <c r="R10" s="29"/>
    </row>
    <row r="11" spans="1:18" x14ac:dyDescent="0.25">
      <c r="A11" s="2" t="s">
        <v>3</v>
      </c>
      <c r="B11" s="30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29"/>
      <c r="I11" s="67" t="s">
        <v>3</v>
      </c>
      <c r="J11" s="30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29"/>
      <c r="Q11" s="29"/>
      <c r="R11" s="29"/>
    </row>
    <row r="12" spans="1:18" x14ac:dyDescent="0.25">
      <c r="A12" s="31" t="s">
        <v>4</v>
      </c>
      <c r="B12" s="32">
        <f t="shared" ref="B12:G12" si="0">SUM(B8:B11)</f>
        <v>649</v>
      </c>
      <c r="C12" s="13">
        <f t="shared" si="0"/>
        <v>692</v>
      </c>
      <c r="D12" s="13">
        <f t="shared" si="0"/>
        <v>681</v>
      </c>
      <c r="E12" s="13">
        <f t="shared" si="0"/>
        <v>760</v>
      </c>
      <c r="F12" s="13">
        <f t="shared" si="0"/>
        <v>688</v>
      </c>
      <c r="G12" s="13">
        <f t="shared" si="0"/>
        <v>883</v>
      </c>
      <c r="H12" s="29"/>
      <c r="I12" s="140" t="s">
        <v>4</v>
      </c>
      <c r="J12" s="32">
        <f t="shared" ref="J12:O12" si="1">SUM(J8:J11)</f>
        <v>441</v>
      </c>
      <c r="K12" s="13">
        <f t="shared" si="1"/>
        <v>498</v>
      </c>
      <c r="L12" s="13">
        <f t="shared" si="1"/>
        <v>473</v>
      </c>
      <c r="M12" s="13">
        <f t="shared" si="1"/>
        <v>569</v>
      </c>
      <c r="N12" s="13">
        <f t="shared" si="1"/>
        <v>508</v>
      </c>
      <c r="O12" s="13">
        <f t="shared" si="1"/>
        <v>668</v>
      </c>
      <c r="P12" s="29"/>
      <c r="Q12" s="29"/>
      <c r="R12" s="29"/>
    </row>
    <row r="13" spans="1:18" x14ac:dyDescent="0.25">
      <c r="A13" s="2"/>
      <c r="B13" s="7"/>
      <c r="C13" s="12"/>
      <c r="D13" s="52"/>
      <c r="E13" s="2"/>
      <c r="F13" s="2"/>
      <c r="G13" s="2"/>
      <c r="H13" s="2"/>
      <c r="I13" s="141"/>
      <c r="J13" s="53"/>
      <c r="K13" s="35"/>
      <c r="L13" s="53"/>
      <c r="M13" s="7"/>
      <c r="N13" s="7"/>
      <c r="O13" s="2"/>
      <c r="P13" s="29"/>
      <c r="Q13" s="29"/>
      <c r="R13" s="29"/>
    </row>
    <row r="14" spans="1:18" ht="18" customHeight="1" thickBot="1" x14ac:dyDescent="0.3">
      <c r="A14" s="31"/>
      <c r="B14" s="3" t="s">
        <v>22</v>
      </c>
      <c r="C14" s="3" t="s">
        <v>23</v>
      </c>
      <c r="D14" s="3" t="s">
        <v>24</v>
      </c>
      <c r="E14" s="3" t="s">
        <v>25</v>
      </c>
      <c r="F14" s="3" t="s">
        <v>205</v>
      </c>
      <c r="G14" s="3" t="s">
        <v>238</v>
      </c>
      <c r="H14" s="2"/>
      <c r="I14" s="142"/>
      <c r="J14" s="28" t="s">
        <v>22</v>
      </c>
      <c r="K14" s="3" t="s">
        <v>23</v>
      </c>
      <c r="L14" s="3" t="s">
        <v>24</v>
      </c>
      <c r="M14" s="3" t="s">
        <v>25</v>
      </c>
      <c r="N14" s="3" t="s">
        <v>205</v>
      </c>
      <c r="O14" s="3" t="s">
        <v>238</v>
      </c>
      <c r="P14" s="29"/>
      <c r="Q14" s="29"/>
      <c r="R14" s="29"/>
    </row>
    <row r="15" spans="1:18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29"/>
      <c r="I15" s="8" t="s">
        <v>204</v>
      </c>
      <c r="J15" s="29"/>
      <c r="K15" s="37"/>
      <c r="L15" s="7"/>
      <c r="M15" s="7"/>
      <c r="N15" s="7"/>
      <c r="O15" s="7"/>
      <c r="P15" s="29"/>
      <c r="Q15" s="29"/>
      <c r="R15" s="29"/>
    </row>
    <row r="16" spans="1:18" s="24" customFormat="1" ht="15" customHeight="1" x14ac:dyDescent="0.25">
      <c r="A16" s="7" t="s">
        <v>1</v>
      </c>
      <c r="B16" s="30">
        <v>984</v>
      </c>
      <c r="C16" s="16">
        <v>1031</v>
      </c>
      <c r="D16" s="16">
        <v>1025</v>
      </c>
      <c r="E16" s="16">
        <v>977</v>
      </c>
      <c r="F16" s="16">
        <v>921</v>
      </c>
      <c r="G16" s="16">
        <v>992</v>
      </c>
      <c r="H16" s="7"/>
      <c r="I16" s="143" t="s">
        <v>1</v>
      </c>
      <c r="J16" s="30">
        <v>5</v>
      </c>
      <c r="K16" s="16">
        <v>5</v>
      </c>
      <c r="L16" s="16">
        <v>5</v>
      </c>
      <c r="M16" s="16">
        <v>6</v>
      </c>
      <c r="N16" s="16">
        <v>7</v>
      </c>
      <c r="O16" s="16">
        <v>6</v>
      </c>
      <c r="P16" s="37"/>
      <c r="Q16" s="37"/>
      <c r="R16" s="37"/>
    </row>
    <row r="17" spans="1:18" s="24" customFormat="1" ht="15" customHeight="1" x14ac:dyDescent="0.25">
      <c r="A17" s="7" t="s">
        <v>2</v>
      </c>
      <c r="B17" s="30">
        <v>277</v>
      </c>
      <c r="C17" s="16">
        <v>295</v>
      </c>
      <c r="D17" s="16">
        <v>305</v>
      </c>
      <c r="E17" s="16">
        <v>268</v>
      </c>
      <c r="F17" s="16">
        <v>279</v>
      </c>
      <c r="G17" s="16">
        <v>319</v>
      </c>
      <c r="H17" s="7"/>
      <c r="I17" s="143" t="s">
        <v>2</v>
      </c>
      <c r="J17" s="30">
        <v>4</v>
      </c>
      <c r="K17" s="16">
        <v>4</v>
      </c>
      <c r="L17" s="16">
        <v>4</v>
      </c>
      <c r="M17" s="16">
        <v>4</v>
      </c>
      <c r="N17" s="16">
        <v>6</v>
      </c>
      <c r="O17" s="16">
        <v>8</v>
      </c>
      <c r="P17" s="37"/>
      <c r="Q17" s="37"/>
      <c r="R17" s="37"/>
    </row>
    <row r="18" spans="1:18" s="24" customFormat="1" ht="14.1" customHeight="1" x14ac:dyDescent="0.25">
      <c r="A18" s="7" t="s">
        <v>5</v>
      </c>
      <c r="B18" s="30">
        <v>19</v>
      </c>
      <c r="C18" s="16">
        <v>16</v>
      </c>
      <c r="D18" s="16">
        <v>12</v>
      </c>
      <c r="E18" s="16">
        <v>8</v>
      </c>
      <c r="F18" s="16">
        <v>11</v>
      </c>
      <c r="G18" s="16">
        <v>32</v>
      </c>
      <c r="H18" s="7"/>
      <c r="I18" s="143" t="s">
        <v>5</v>
      </c>
      <c r="J18" s="30">
        <v>3</v>
      </c>
      <c r="K18" s="16">
        <v>3</v>
      </c>
      <c r="L18" s="16">
        <v>5</v>
      </c>
      <c r="M18" s="16">
        <v>4</v>
      </c>
      <c r="N18" s="16">
        <v>5</v>
      </c>
      <c r="O18" s="16">
        <v>6</v>
      </c>
      <c r="P18" s="37"/>
      <c r="Q18" s="37"/>
      <c r="R18" s="37"/>
    </row>
    <row r="19" spans="1:18" s="24" customFormat="1" ht="14.1" customHeight="1" x14ac:dyDescent="0.25">
      <c r="A19" s="7" t="s">
        <v>3</v>
      </c>
      <c r="B19" s="30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7"/>
      <c r="I19" s="143" t="s">
        <v>3</v>
      </c>
      <c r="J19" s="30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37"/>
      <c r="Q19" s="37"/>
      <c r="R19" s="37"/>
    </row>
    <row r="20" spans="1:18" s="24" customFormat="1" ht="14.1" customHeight="1" x14ac:dyDescent="0.25">
      <c r="A20" s="12" t="s">
        <v>4</v>
      </c>
      <c r="B20" s="32">
        <f t="shared" ref="B20:G20" si="2">SUM(B16:B19)</f>
        <v>1280</v>
      </c>
      <c r="C20" s="13">
        <f t="shared" si="2"/>
        <v>1342</v>
      </c>
      <c r="D20" s="13">
        <f t="shared" si="2"/>
        <v>1342</v>
      </c>
      <c r="E20" s="13">
        <f t="shared" si="2"/>
        <v>1253</v>
      </c>
      <c r="F20" s="13">
        <f t="shared" si="2"/>
        <v>1211</v>
      </c>
      <c r="G20" s="13">
        <f t="shared" si="2"/>
        <v>1343</v>
      </c>
      <c r="H20" s="7"/>
      <c r="I20" s="146" t="s">
        <v>4</v>
      </c>
      <c r="J20" s="32">
        <f t="shared" ref="J20:O20" si="3">SUM(J16:J19)</f>
        <v>12</v>
      </c>
      <c r="K20" s="13">
        <f t="shared" si="3"/>
        <v>12</v>
      </c>
      <c r="L20" s="13">
        <f t="shared" si="3"/>
        <v>14</v>
      </c>
      <c r="M20" s="13">
        <f t="shared" si="3"/>
        <v>14</v>
      </c>
      <c r="N20" s="13">
        <f t="shared" si="3"/>
        <v>18</v>
      </c>
      <c r="O20" s="13">
        <f t="shared" si="3"/>
        <v>20</v>
      </c>
      <c r="P20" s="37"/>
      <c r="Q20" s="37"/>
      <c r="R20" s="37"/>
    </row>
    <row r="21" spans="1:18" ht="15" customHeight="1" x14ac:dyDescent="0.25">
      <c r="A21" s="2"/>
      <c r="B21" s="7"/>
      <c r="C21" s="12"/>
      <c r="D21" s="4"/>
      <c r="E21" s="38"/>
      <c r="F21" s="38"/>
      <c r="G21" s="38"/>
      <c r="H21" s="2"/>
      <c r="I21" s="7"/>
      <c r="J21" s="29"/>
      <c r="K21" s="29"/>
      <c r="L21" s="2"/>
      <c r="M21" s="29"/>
      <c r="N21" s="29"/>
      <c r="O21" s="29"/>
      <c r="P21" s="29"/>
      <c r="Q21" s="29"/>
    </row>
    <row r="22" spans="1:18" ht="16.5" customHeight="1" x14ac:dyDescent="0.25">
      <c r="A22" s="2"/>
      <c r="B22" s="14" t="s">
        <v>17</v>
      </c>
      <c r="C22" s="14" t="s">
        <v>15</v>
      </c>
      <c r="D22" s="15" t="s">
        <v>16</v>
      </c>
      <c r="E22" s="14" t="s">
        <v>17</v>
      </c>
      <c r="F22" s="14" t="s">
        <v>15</v>
      </c>
      <c r="G22" s="15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</row>
    <row r="23" spans="1:18" ht="16.5" customHeight="1" thickBot="1" x14ac:dyDescent="0.3">
      <c r="A23" s="2"/>
      <c r="B23" s="3">
        <v>2011</v>
      </c>
      <c r="C23" s="3">
        <v>2011</v>
      </c>
      <c r="D23" s="3">
        <v>2012</v>
      </c>
      <c r="E23" s="3">
        <v>2012</v>
      </c>
      <c r="F23" s="3">
        <v>2012</v>
      </c>
      <c r="G23" s="3">
        <v>2013</v>
      </c>
      <c r="H23" s="3">
        <v>2013</v>
      </c>
      <c r="I23" s="3">
        <v>2013</v>
      </c>
      <c r="J23" s="3">
        <v>2014</v>
      </c>
      <c r="K23" s="3">
        <v>2014</v>
      </c>
      <c r="L23" s="3">
        <v>2014</v>
      </c>
      <c r="M23" s="3">
        <v>2015</v>
      </c>
      <c r="N23" s="3">
        <v>2015</v>
      </c>
      <c r="O23" s="3">
        <v>2015</v>
      </c>
    </row>
    <row r="24" spans="1:18" s="24" customFormat="1" ht="15" customHeight="1" thickTop="1" x14ac:dyDescent="0.25">
      <c r="A24" s="39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8" s="24" customFormat="1" ht="14.1" customHeight="1" x14ac:dyDescent="0.25">
      <c r="A25" s="7" t="s">
        <v>1</v>
      </c>
      <c r="B25" s="16">
        <v>37</v>
      </c>
      <c r="C25" s="16">
        <v>93</v>
      </c>
      <c r="D25" s="16">
        <v>124</v>
      </c>
      <c r="E25" s="16">
        <v>29</v>
      </c>
      <c r="F25" s="16">
        <v>91</v>
      </c>
      <c r="G25" s="16">
        <v>134</v>
      </c>
      <c r="H25" s="16">
        <v>22</v>
      </c>
      <c r="I25" s="16">
        <v>81</v>
      </c>
      <c r="J25" s="16">
        <v>114</v>
      </c>
      <c r="K25" s="16">
        <v>33</v>
      </c>
      <c r="L25" s="16">
        <v>72</v>
      </c>
      <c r="M25" s="16">
        <v>134</v>
      </c>
      <c r="N25" s="16">
        <v>37</v>
      </c>
      <c r="O25" s="16">
        <v>79</v>
      </c>
    </row>
    <row r="26" spans="1:18" s="24" customFormat="1" ht="14.1" customHeight="1" x14ac:dyDescent="0.25">
      <c r="A26" s="7" t="s">
        <v>2</v>
      </c>
      <c r="B26" s="16">
        <v>14</v>
      </c>
      <c r="C26" s="16">
        <v>30</v>
      </c>
      <c r="D26" s="16">
        <v>44</v>
      </c>
      <c r="E26" s="16">
        <v>22</v>
      </c>
      <c r="F26" s="16">
        <v>49</v>
      </c>
      <c r="G26" s="16">
        <v>57</v>
      </c>
      <c r="H26" s="16">
        <v>17</v>
      </c>
      <c r="I26" s="16">
        <v>48</v>
      </c>
      <c r="J26" s="16">
        <v>52</v>
      </c>
      <c r="K26" s="16">
        <v>11</v>
      </c>
      <c r="L26" s="16">
        <v>44</v>
      </c>
      <c r="M26" s="16">
        <v>45</v>
      </c>
      <c r="N26" s="16">
        <v>11</v>
      </c>
      <c r="O26" s="16">
        <v>45</v>
      </c>
    </row>
    <row r="27" spans="1:18" s="24" customFormat="1" x14ac:dyDescent="0.25">
      <c r="A27" s="7" t="s">
        <v>5</v>
      </c>
      <c r="B27" s="16">
        <v>2</v>
      </c>
      <c r="C27" s="16">
        <v>5</v>
      </c>
      <c r="D27" s="16">
        <v>5</v>
      </c>
      <c r="E27" s="16">
        <v>1</v>
      </c>
      <c r="F27" s="16">
        <v>7</v>
      </c>
      <c r="G27" s="16">
        <v>13</v>
      </c>
      <c r="H27" s="16">
        <v>1</v>
      </c>
      <c r="I27" s="16">
        <v>4</v>
      </c>
      <c r="J27" s="16">
        <v>10</v>
      </c>
      <c r="K27" s="16">
        <v>1</v>
      </c>
      <c r="L27" s="16">
        <v>2</v>
      </c>
      <c r="M27" s="16">
        <v>11</v>
      </c>
      <c r="N27" s="16">
        <v>1</v>
      </c>
      <c r="O27" s="16">
        <v>23</v>
      </c>
    </row>
    <row r="28" spans="1:18" s="24" customFormat="1" ht="14.1" customHeight="1" x14ac:dyDescent="0.25">
      <c r="A28" s="7" t="s">
        <v>3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</row>
    <row r="29" spans="1:18" s="24" customFormat="1" ht="14.1" customHeight="1" x14ac:dyDescent="0.25">
      <c r="A29" s="12" t="s">
        <v>4</v>
      </c>
      <c r="B29" s="13">
        <f t="shared" ref="B29:H29" si="4">SUM(B25:B28)</f>
        <v>53</v>
      </c>
      <c r="C29" s="13">
        <f t="shared" si="4"/>
        <v>128</v>
      </c>
      <c r="D29" s="13">
        <f t="shared" si="4"/>
        <v>173</v>
      </c>
      <c r="E29" s="13">
        <f t="shared" si="4"/>
        <v>52</v>
      </c>
      <c r="F29" s="13">
        <f t="shared" si="4"/>
        <v>147</v>
      </c>
      <c r="G29" s="13">
        <f t="shared" si="4"/>
        <v>204</v>
      </c>
      <c r="H29" s="13">
        <f t="shared" si="4"/>
        <v>40</v>
      </c>
      <c r="I29" s="13">
        <f t="shared" ref="I29:O29" si="5">SUM(I25:I28)</f>
        <v>133</v>
      </c>
      <c r="J29" s="13">
        <f t="shared" si="5"/>
        <v>176</v>
      </c>
      <c r="K29" s="13">
        <f t="shared" si="5"/>
        <v>45</v>
      </c>
      <c r="L29" s="13">
        <f t="shared" si="5"/>
        <v>118</v>
      </c>
      <c r="M29" s="13">
        <f t="shared" si="5"/>
        <v>190</v>
      </c>
      <c r="N29" s="13">
        <f t="shared" si="5"/>
        <v>49</v>
      </c>
      <c r="O29" s="13">
        <f t="shared" si="5"/>
        <v>147</v>
      </c>
    </row>
    <row r="30" spans="1:18" s="24" customFormat="1" ht="14.1" customHeight="1" x14ac:dyDescent="0.25">
      <c r="A30" s="12"/>
      <c r="B30" s="12"/>
      <c r="K30" s="40"/>
      <c r="L30" s="37"/>
      <c r="M30" s="37"/>
      <c r="N30" s="37"/>
      <c r="O30" s="37"/>
      <c r="P30" s="37"/>
      <c r="Q30" s="37"/>
    </row>
    <row r="31" spans="1:18" ht="14.1" customHeight="1" thickBot="1" x14ac:dyDescent="0.3">
      <c r="A31" s="2"/>
      <c r="B31" s="3" t="s">
        <v>22</v>
      </c>
      <c r="C31" s="3" t="s">
        <v>23</v>
      </c>
      <c r="D31" s="3" t="s">
        <v>24</v>
      </c>
      <c r="E31" s="3" t="s">
        <v>25</v>
      </c>
      <c r="F31" s="3" t="s">
        <v>205</v>
      </c>
      <c r="G31" s="3" t="s">
        <v>238</v>
      </c>
      <c r="H31" s="4"/>
      <c r="I31" s="5"/>
      <c r="J31" s="3" t="s">
        <v>22</v>
      </c>
      <c r="K31" s="3" t="s">
        <v>23</v>
      </c>
      <c r="L31" s="3" t="s">
        <v>24</v>
      </c>
      <c r="M31" s="3" t="s">
        <v>25</v>
      </c>
      <c r="N31" s="3" t="s">
        <v>205</v>
      </c>
      <c r="O31" s="3" t="s">
        <v>238</v>
      </c>
      <c r="P31" s="29"/>
      <c r="Q31" s="29"/>
      <c r="R31" s="29"/>
    </row>
    <row r="32" spans="1:18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I32" s="8" t="s">
        <v>143</v>
      </c>
      <c r="J32" s="7"/>
      <c r="K32" s="7"/>
      <c r="L32" s="7"/>
      <c r="M32" s="7"/>
      <c r="N32" s="7"/>
      <c r="O32" s="7"/>
      <c r="P32" s="29"/>
      <c r="Q32" s="29"/>
      <c r="R32" s="29"/>
    </row>
    <row r="33" spans="1:18" ht="14.1" customHeight="1" x14ac:dyDescent="0.25">
      <c r="A33" s="2" t="s">
        <v>1</v>
      </c>
      <c r="B33" s="16">
        <v>657.6</v>
      </c>
      <c r="C33" s="9">
        <v>638.4</v>
      </c>
      <c r="D33" s="9">
        <v>647</v>
      </c>
      <c r="E33" s="9">
        <v>601</v>
      </c>
      <c r="F33" s="9">
        <v>599</v>
      </c>
      <c r="G33" s="9">
        <v>646</v>
      </c>
      <c r="H33" s="4"/>
      <c r="I33" s="144" t="s">
        <v>102</v>
      </c>
      <c r="J33" s="45" t="s">
        <v>186</v>
      </c>
      <c r="K33" s="45" t="s">
        <v>171</v>
      </c>
      <c r="L33" s="45" t="s">
        <v>107</v>
      </c>
      <c r="M33" s="45" t="s">
        <v>106</v>
      </c>
      <c r="N33" s="45" t="s">
        <v>212</v>
      </c>
      <c r="O33" s="45" t="s">
        <v>247</v>
      </c>
      <c r="P33" s="29"/>
      <c r="Q33" s="29"/>
      <c r="R33" s="29"/>
    </row>
    <row r="34" spans="1:18" ht="14.1" customHeight="1" x14ac:dyDescent="0.25">
      <c r="A34" s="7" t="s">
        <v>2</v>
      </c>
      <c r="B34" s="16">
        <v>127.75</v>
      </c>
      <c r="C34" s="9">
        <v>166.25</v>
      </c>
      <c r="D34" s="9">
        <v>177.58333333333334</v>
      </c>
      <c r="E34" s="9">
        <v>167.5</v>
      </c>
      <c r="F34" s="9">
        <v>176</v>
      </c>
      <c r="G34" s="9">
        <v>220</v>
      </c>
      <c r="H34" s="4"/>
      <c r="I34" s="144" t="s">
        <v>103</v>
      </c>
      <c r="J34" s="46" t="s">
        <v>187</v>
      </c>
      <c r="K34" s="46" t="s">
        <v>172</v>
      </c>
      <c r="L34" s="46" t="s">
        <v>158</v>
      </c>
      <c r="M34" s="46" t="s">
        <v>144</v>
      </c>
      <c r="N34" s="46" t="s">
        <v>213</v>
      </c>
      <c r="O34" s="46" t="s">
        <v>241</v>
      </c>
      <c r="P34" s="29"/>
      <c r="Q34" s="29"/>
      <c r="R34" s="29"/>
    </row>
    <row r="35" spans="1:18" ht="14.1" customHeight="1" x14ac:dyDescent="0.25">
      <c r="A35" s="7" t="s">
        <v>3</v>
      </c>
      <c r="B35" s="16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4"/>
      <c r="I35" s="144" t="s">
        <v>104</v>
      </c>
      <c r="J35" s="46" t="s">
        <v>188</v>
      </c>
      <c r="K35" s="46" t="s">
        <v>173</v>
      </c>
      <c r="L35" s="46" t="s">
        <v>159</v>
      </c>
      <c r="M35" s="46" t="s">
        <v>145</v>
      </c>
      <c r="N35" s="46" t="s">
        <v>214</v>
      </c>
      <c r="O35" s="46" t="s">
        <v>252</v>
      </c>
      <c r="P35" s="29"/>
      <c r="Q35" s="29"/>
      <c r="R35" s="29"/>
    </row>
    <row r="36" spans="1:18" ht="14.1" customHeight="1" x14ac:dyDescent="0.25">
      <c r="A36" s="12" t="s">
        <v>4</v>
      </c>
      <c r="B36" s="13">
        <f t="shared" ref="B36:G36" si="6">SUM(B33:B35)</f>
        <v>785.35</v>
      </c>
      <c r="C36" s="13">
        <f t="shared" si="6"/>
        <v>804.65</v>
      </c>
      <c r="D36" s="13">
        <f t="shared" si="6"/>
        <v>824.58333333333337</v>
      </c>
      <c r="E36" s="13">
        <f t="shared" si="6"/>
        <v>768.5</v>
      </c>
      <c r="F36" s="13">
        <f t="shared" si="6"/>
        <v>775</v>
      </c>
      <c r="G36" s="13">
        <f t="shared" si="6"/>
        <v>866</v>
      </c>
      <c r="H36" s="4"/>
      <c r="I36" s="145" t="s">
        <v>105</v>
      </c>
      <c r="J36" s="47" t="s">
        <v>109</v>
      </c>
      <c r="K36" s="47" t="s">
        <v>119</v>
      </c>
      <c r="L36" s="45" t="s">
        <v>127</v>
      </c>
      <c r="M36" s="47" t="s">
        <v>138</v>
      </c>
      <c r="N36" s="47" t="s">
        <v>215</v>
      </c>
      <c r="O36" s="47" t="s">
        <v>258</v>
      </c>
      <c r="P36" s="29"/>
      <c r="Q36" s="29"/>
      <c r="R36" s="29"/>
    </row>
    <row r="37" spans="1:18" ht="14.1" customHeight="1" x14ac:dyDescent="0.25">
      <c r="B37" s="44"/>
      <c r="C37" s="44"/>
      <c r="D37" s="44"/>
      <c r="F37" s="21"/>
      <c r="G37" s="4"/>
      <c r="M37" s="1"/>
      <c r="N37" s="29"/>
      <c r="O37" s="29"/>
      <c r="P37" s="29"/>
      <c r="Q37" s="29"/>
    </row>
    <row r="38" spans="1:18" ht="14.1" customHeight="1" x14ac:dyDescent="0.25">
      <c r="B38" s="44"/>
      <c r="C38" s="44"/>
      <c r="D38" s="44"/>
      <c r="F38" s="21"/>
      <c r="G38" s="4"/>
      <c r="M38" s="1"/>
      <c r="N38" s="29"/>
      <c r="O38" s="29"/>
      <c r="P38" s="29"/>
      <c r="Q38" s="29"/>
    </row>
    <row r="39" spans="1:18" ht="14.1" customHeight="1" x14ac:dyDescent="0.25">
      <c r="A39" s="21"/>
      <c r="B39" s="21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9"/>
      <c r="O39" s="29"/>
      <c r="P39" s="29"/>
      <c r="Q39" s="29"/>
    </row>
    <row r="40" spans="1:18" ht="14.1" customHeight="1" x14ac:dyDescent="0.25">
      <c r="A40" s="2"/>
      <c r="B40" s="14" t="s">
        <v>17</v>
      </c>
      <c r="C40" s="14" t="s">
        <v>15</v>
      </c>
      <c r="D40" s="15" t="s">
        <v>16</v>
      </c>
      <c r="E40" s="14" t="s">
        <v>17</v>
      </c>
      <c r="F40" s="14" t="s">
        <v>15</v>
      </c>
      <c r="G40" s="15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</row>
    <row r="41" spans="1:18" s="24" customFormat="1" ht="14.1" customHeight="1" thickBot="1" x14ac:dyDescent="0.3">
      <c r="A41" s="2"/>
      <c r="B41" s="3">
        <v>2011</v>
      </c>
      <c r="C41" s="3">
        <v>2011</v>
      </c>
      <c r="D41" s="3">
        <v>2012</v>
      </c>
      <c r="E41" s="3">
        <v>2012</v>
      </c>
      <c r="F41" s="3">
        <v>2012</v>
      </c>
      <c r="G41" s="3">
        <v>2013</v>
      </c>
      <c r="H41" s="3">
        <v>2013</v>
      </c>
      <c r="I41" s="3">
        <v>2013</v>
      </c>
      <c r="J41" s="3">
        <v>2014</v>
      </c>
      <c r="K41" s="3">
        <v>2014</v>
      </c>
      <c r="L41" s="3">
        <v>2014</v>
      </c>
      <c r="M41" s="3">
        <v>2015</v>
      </c>
      <c r="N41" s="3">
        <v>2015</v>
      </c>
      <c r="O41" s="3">
        <v>2015</v>
      </c>
      <c r="P41" s="3">
        <v>2016</v>
      </c>
    </row>
    <row r="42" spans="1:18" s="24" customFormat="1" ht="16.5" customHeight="1" thickTop="1" x14ac:dyDescent="0.25">
      <c r="A42" s="6" t="s">
        <v>92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8" s="24" customFormat="1" ht="16.5" customHeight="1" x14ac:dyDescent="0.25">
      <c r="A43" s="7" t="s">
        <v>1</v>
      </c>
      <c r="B43" s="16">
        <v>2537</v>
      </c>
      <c r="C43" s="16">
        <v>9576</v>
      </c>
      <c r="D43" s="16">
        <v>9955</v>
      </c>
      <c r="E43" s="16">
        <v>2302</v>
      </c>
      <c r="F43" s="16">
        <v>9705</v>
      </c>
      <c r="G43" s="16">
        <v>9055</v>
      </c>
      <c r="H43" s="16">
        <v>2010</v>
      </c>
      <c r="I43" s="16">
        <v>9015</v>
      </c>
      <c r="J43" s="16">
        <v>9041</v>
      </c>
      <c r="K43" s="16">
        <v>1962</v>
      </c>
      <c r="L43" s="16">
        <v>8985</v>
      </c>
      <c r="M43" s="16">
        <v>9013</v>
      </c>
      <c r="N43" s="16">
        <v>1942</v>
      </c>
      <c r="O43" s="16">
        <v>9685</v>
      </c>
      <c r="P43" s="16">
        <v>9757</v>
      </c>
    </row>
    <row r="44" spans="1:18" s="24" customFormat="1" x14ac:dyDescent="0.25">
      <c r="A44" s="7" t="s">
        <v>2</v>
      </c>
      <c r="B44" s="16">
        <v>931</v>
      </c>
      <c r="C44" s="16">
        <v>1995</v>
      </c>
      <c r="D44" s="16">
        <v>2046</v>
      </c>
      <c r="E44" s="16">
        <v>1188</v>
      </c>
      <c r="F44" s="16">
        <v>2131</v>
      </c>
      <c r="G44" s="16">
        <v>2085</v>
      </c>
      <c r="H44" s="16">
        <v>1059</v>
      </c>
      <c r="I44" s="16">
        <v>2010</v>
      </c>
      <c r="J44" s="16">
        <v>1881</v>
      </c>
      <c r="K44" s="16">
        <v>1038</v>
      </c>
      <c r="L44" s="16">
        <v>2115</v>
      </c>
      <c r="M44" s="16">
        <v>2134</v>
      </c>
      <c r="N44" s="16">
        <v>1038</v>
      </c>
      <c r="O44" s="16">
        <v>2634</v>
      </c>
      <c r="P44" s="16">
        <v>2582</v>
      </c>
    </row>
    <row r="45" spans="1:18" s="24" customFormat="1" x14ac:dyDescent="0.25">
      <c r="A45" s="7" t="s">
        <v>3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1:18" s="24" customFormat="1" x14ac:dyDescent="0.25">
      <c r="A46" s="12" t="s">
        <v>4</v>
      </c>
      <c r="B46" s="13">
        <v>3468</v>
      </c>
      <c r="C46" s="13">
        <v>11571</v>
      </c>
      <c r="D46" s="13">
        <v>12001</v>
      </c>
      <c r="E46" s="13">
        <v>3490</v>
      </c>
      <c r="F46" s="13">
        <v>11836</v>
      </c>
      <c r="G46" s="13">
        <v>11140</v>
      </c>
      <c r="H46" s="13">
        <v>3069</v>
      </c>
      <c r="I46" s="13">
        <v>11025</v>
      </c>
      <c r="J46" s="13">
        <v>10922</v>
      </c>
      <c r="K46" s="42">
        <f t="shared" ref="K46:P46" si="7">SUM(K43:K45)</f>
        <v>3000</v>
      </c>
      <c r="L46" s="42">
        <f t="shared" si="7"/>
        <v>11100</v>
      </c>
      <c r="M46" s="42">
        <f t="shared" si="7"/>
        <v>11147</v>
      </c>
      <c r="N46" s="42">
        <f t="shared" si="7"/>
        <v>2980</v>
      </c>
      <c r="O46" s="42">
        <f t="shared" si="7"/>
        <v>12319</v>
      </c>
      <c r="P46" s="42">
        <f t="shared" si="7"/>
        <v>12339</v>
      </c>
    </row>
    <row r="47" spans="1:18" x14ac:dyDescent="0.25">
      <c r="A47" s="2"/>
      <c r="B47" s="7"/>
      <c r="J47" s="2"/>
      <c r="K47" s="2"/>
      <c r="L47" s="2"/>
      <c r="M47" s="29"/>
      <c r="N47" s="29"/>
      <c r="O47" s="29"/>
      <c r="P47" s="29"/>
      <c r="Q47" s="29"/>
    </row>
    <row r="48" spans="1:18" x14ac:dyDescent="0.25">
      <c r="B48" s="44"/>
      <c r="C48" s="44"/>
      <c r="D48" s="44"/>
      <c r="I48" s="44"/>
      <c r="M48" s="29"/>
      <c r="N48" s="29"/>
      <c r="O48" s="29"/>
      <c r="P48" s="29"/>
      <c r="Q48" s="29"/>
    </row>
    <row r="49" spans="1:18" s="24" customFormat="1" ht="16.5" thickBot="1" x14ac:dyDescent="0.3">
      <c r="A49" s="54"/>
      <c r="B49" s="55" t="s">
        <v>23</v>
      </c>
      <c r="C49" s="55" t="s">
        <v>24</v>
      </c>
      <c r="D49" s="55" t="s">
        <v>25</v>
      </c>
      <c r="E49" s="55" t="s">
        <v>205</v>
      </c>
      <c r="F49" s="55" t="s">
        <v>238</v>
      </c>
      <c r="G49" s="66"/>
      <c r="J49" s="55" t="s">
        <v>23</v>
      </c>
      <c r="K49" s="55" t="s">
        <v>24</v>
      </c>
      <c r="L49" s="55" t="s">
        <v>25</v>
      </c>
      <c r="M49" s="55" t="s">
        <v>205</v>
      </c>
      <c r="N49" s="55" t="s">
        <v>238</v>
      </c>
      <c r="O49" s="37"/>
      <c r="P49" s="37"/>
      <c r="Q49" s="37"/>
      <c r="R49" s="37"/>
    </row>
    <row r="50" spans="1:18" s="24" customFormat="1" ht="16.5" thickTop="1" x14ac:dyDescent="0.25">
      <c r="A50" s="56" t="s">
        <v>28</v>
      </c>
      <c r="B50" s="57"/>
      <c r="C50" s="57"/>
      <c r="D50" s="57"/>
      <c r="E50" s="57"/>
      <c r="F50" s="57"/>
      <c r="G50" s="57"/>
      <c r="H50" s="44"/>
      <c r="O50" s="37"/>
      <c r="P50" s="37"/>
      <c r="Q50" s="37"/>
      <c r="R50" s="37"/>
    </row>
    <row r="51" spans="1:18" s="24" customFormat="1" x14ac:dyDescent="0.25">
      <c r="A51" s="58" t="s">
        <v>7</v>
      </c>
      <c r="B51" s="59">
        <v>9</v>
      </c>
      <c r="C51" s="59">
        <v>9</v>
      </c>
      <c r="D51" s="59">
        <v>7</v>
      </c>
      <c r="E51" s="59">
        <v>6</v>
      </c>
      <c r="F51" s="59">
        <v>7</v>
      </c>
      <c r="G51" s="57"/>
      <c r="H51" s="44"/>
      <c r="I51" s="149" t="s">
        <v>13</v>
      </c>
      <c r="J51" s="59">
        <v>0</v>
      </c>
      <c r="K51" s="59">
        <v>0</v>
      </c>
      <c r="L51" s="59">
        <v>0</v>
      </c>
      <c r="M51" s="59">
        <v>0</v>
      </c>
      <c r="N51" s="59">
        <v>0</v>
      </c>
      <c r="O51" s="37"/>
      <c r="P51" s="37"/>
      <c r="Q51" s="37"/>
      <c r="R51" s="37"/>
    </row>
    <row r="52" spans="1:18" s="24" customFormat="1" x14ac:dyDescent="0.25">
      <c r="A52" s="58" t="s">
        <v>8</v>
      </c>
      <c r="B52" s="59">
        <v>9</v>
      </c>
      <c r="C52" s="59">
        <v>10</v>
      </c>
      <c r="D52" s="59">
        <v>9</v>
      </c>
      <c r="E52" s="59">
        <v>10</v>
      </c>
      <c r="F52" s="59">
        <v>12</v>
      </c>
      <c r="G52" s="57"/>
      <c r="H52" s="44"/>
      <c r="J52" s="62"/>
      <c r="K52" s="62"/>
      <c r="L52" s="62"/>
      <c r="M52" s="62"/>
      <c r="N52" s="62"/>
      <c r="O52" s="37"/>
      <c r="P52" s="37"/>
      <c r="Q52" s="37"/>
      <c r="R52" s="37"/>
    </row>
    <row r="53" spans="1:18" s="24" customFormat="1" x14ac:dyDescent="0.25">
      <c r="A53" s="58" t="s">
        <v>11</v>
      </c>
      <c r="B53" s="59">
        <v>8</v>
      </c>
      <c r="C53" s="59">
        <v>7</v>
      </c>
      <c r="D53" s="59">
        <v>8</v>
      </c>
      <c r="E53" s="59">
        <v>9</v>
      </c>
      <c r="F53" s="59">
        <v>9</v>
      </c>
      <c r="G53" s="57"/>
      <c r="I53" s="149" t="s">
        <v>14</v>
      </c>
      <c r="J53" s="59">
        <v>1</v>
      </c>
      <c r="K53" s="59">
        <v>2</v>
      </c>
      <c r="L53" s="59">
        <v>2</v>
      </c>
      <c r="M53" s="59">
        <v>2</v>
      </c>
      <c r="N53" s="59">
        <v>2</v>
      </c>
      <c r="O53" s="37"/>
      <c r="P53" s="37"/>
      <c r="Q53" s="37"/>
      <c r="R53" s="37"/>
    </row>
    <row r="54" spans="1:18" s="24" customFormat="1" x14ac:dyDescent="0.25">
      <c r="A54" s="63"/>
      <c r="B54" s="57"/>
      <c r="C54" s="57"/>
      <c r="D54" s="57"/>
      <c r="E54" s="57"/>
      <c r="F54" s="57"/>
      <c r="G54" s="57"/>
      <c r="O54" s="37"/>
      <c r="P54" s="37"/>
      <c r="Q54" s="37"/>
      <c r="R54" s="37"/>
    </row>
    <row r="55" spans="1:18" s="24" customFormat="1" x14ac:dyDescent="0.25">
      <c r="A55" s="64" t="s">
        <v>29</v>
      </c>
      <c r="B55" s="44"/>
      <c r="C55" s="44"/>
      <c r="D55" s="44"/>
      <c r="E55" s="44"/>
      <c r="F55" s="163"/>
      <c r="G55" s="163"/>
      <c r="I55" s="147" t="s">
        <v>9</v>
      </c>
      <c r="J55" s="60"/>
      <c r="K55" s="60"/>
      <c r="L55" s="60"/>
      <c r="M55" s="60"/>
      <c r="N55" s="60"/>
      <c r="O55" s="37"/>
      <c r="P55" s="37"/>
      <c r="Q55" s="37"/>
      <c r="R55" s="37"/>
    </row>
    <row r="56" spans="1:18" s="24" customFormat="1" x14ac:dyDescent="0.25">
      <c r="A56" s="58" t="s">
        <v>7</v>
      </c>
      <c r="B56" s="68">
        <v>1</v>
      </c>
      <c r="C56" s="68">
        <v>1</v>
      </c>
      <c r="D56" s="68">
        <v>3</v>
      </c>
      <c r="E56" s="68">
        <v>4</v>
      </c>
      <c r="F56" s="68">
        <v>4</v>
      </c>
      <c r="G56" s="35"/>
      <c r="I56" s="58" t="s">
        <v>7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37"/>
      <c r="P56" s="37"/>
      <c r="Q56" s="37"/>
      <c r="R56" s="37"/>
    </row>
    <row r="57" spans="1:18" s="24" customFormat="1" x14ac:dyDescent="0.25">
      <c r="A57" s="65" t="s">
        <v>30</v>
      </c>
      <c r="B57" s="68">
        <v>1</v>
      </c>
      <c r="C57" s="68">
        <v>1</v>
      </c>
      <c r="D57" s="68">
        <v>0</v>
      </c>
      <c r="E57" s="68">
        <v>0</v>
      </c>
      <c r="F57" s="68">
        <v>0</v>
      </c>
      <c r="G57" s="35"/>
      <c r="I57" s="58" t="s">
        <v>8</v>
      </c>
      <c r="J57" s="59">
        <v>0</v>
      </c>
      <c r="K57" s="59">
        <v>0</v>
      </c>
      <c r="L57" s="59">
        <v>0</v>
      </c>
      <c r="M57" s="59">
        <v>0</v>
      </c>
      <c r="N57" s="59">
        <v>0</v>
      </c>
      <c r="O57" s="37"/>
      <c r="P57" s="37"/>
      <c r="Q57" s="37"/>
      <c r="R57" s="37"/>
    </row>
    <row r="58" spans="1:18" s="24" customFormat="1" x14ac:dyDescent="0.25">
      <c r="A58" s="58" t="s">
        <v>8</v>
      </c>
      <c r="B58" s="68">
        <v>2</v>
      </c>
      <c r="C58" s="68">
        <v>1</v>
      </c>
      <c r="D58" s="68">
        <v>2</v>
      </c>
      <c r="E58" s="68">
        <v>1</v>
      </c>
      <c r="F58" s="68">
        <v>0</v>
      </c>
      <c r="G58" s="35"/>
      <c r="I58" s="58" t="s">
        <v>11</v>
      </c>
      <c r="J58" s="59">
        <v>0</v>
      </c>
      <c r="K58" s="59">
        <v>1</v>
      </c>
      <c r="L58" s="59">
        <v>0</v>
      </c>
      <c r="M58" s="59">
        <v>0</v>
      </c>
      <c r="N58" s="59">
        <v>0</v>
      </c>
      <c r="O58" s="37"/>
      <c r="P58" s="37"/>
      <c r="Q58" s="37"/>
      <c r="R58" s="37"/>
    </row>
    <row r="59" spans="1:18" s="24" customFormat="1" x14ac:dyDescent="0.25">
      <c r="A59" s="60"/>
      <c r="B59" s="44"/>
      <c r="C59" s="44"/>
      <c r="D59" s="44"/>
      <c r="E59" s="44"/>
      <c r="F59" s="163"/>
      <c r="G59" s="163"/>
      <c r="I59" s="148"/>
      <c r="J59" s="44"/>
      <c r="K59" s="44"/>
      <c r="L59" s="44"/>
      <c r="M59" s="44"/>
      <c r="N59" s="163"/>
      <c r="O59" s="37"/>
      <c r="P59" s="37"/>
      <c r="Q59" s="37"/>
      <c r="R59" s="37"/>
    </row>
    <row r="60" spans="1:18" s="24" customFormat="1" x14ac:dyDescent="0.25">
      <c r="A60" s="61" t="s">
        <v>6</v>
      </c>
      <c r="B60" s="57"/>
      <c r="C60" s="57"/>
      <c r="D60" s="57"/>
      <c r="E60" s="57"/>
      <c r="F60" s="57"/>
      <c r="G60" s="57"/>
      <c r="I60" s="149" t="s">
        <v>10</v>
      </c>
      <c r="J60" s="57"/>
      <c r="K60" s="57"/>
      <c r="L60" s="57"/>
      <c r="M60" s="57"/>
      <c r="N60" s="57"/>
      <c r="O60" s="37"/>
      <c r="P60" s="37"/>
      <c r="Q60" s="37"/>
      <c r="R60" s="37"/>
    </row>
    <row r="61" spans="1:18" x14ac:dyDescent="0.25">
      <c r="A61" s="58" t="s">
        <v>7</v>
      </c>
      <c r="B61" s="59">
        <v>0</v>
      </c>
      <c r="C61" s="59">
        <v>0</v>
      </c>
      <c r="D61" s="59">
        <v>0</v>
      </c>
      <c r="E61" s="59">
        <v>0</v>
      </c>
      <c r="F61" s="59">
        <v>0</v>
      </c>
      <c r="G61" s="57"/>
      <c r="H61" s="24"/>
      <c r="I61" s="58" t="s">
        <v>7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29"/>
      <c r="P61" s="29"/>
      <c r="Q61" s="29"/>
      <c r="R61" s="29"/>
    </row>
    <row r="62" spans="1:18" x14ac:dyDescent="0.25">
      <c r="A62" s="58" t="s">
        <v>8</v>
      </c>
      <c r="B62" s="59">
        <v>1</v>
      </c>
      <c r="C62" s="59">
        <v>1</v>
      </c>
      <c r="D62" s="59">
        <v>0</v>
      </c>
      <c r="E62" s="59">
        <v>0</v>
      </c>
      <c r="F62" s="59">
        <v>0</v>
      </c>
      <c r="G62" s="57"/>
      <c r="H62" s="24"/>
      <c r="I62" s="58" t="s">
        <v>8</v>
      </c>
      <c r="J62" s="59">
        <v>0</v>
      </c>
      <c r="K62" s="59">
        <v>0</v>
      </c>
      <c r="L62" s="59">
        <v>1</v>
      </c>
      <c r="M62" s="59">
        <v>1</v>
      </c>
      <c r="N62" s="59">
        <v>1</v>
      </c>
    </row>
    <row r="63" spans="1:18" x14ac:dyDescent="0.25">
      <c r="A63" s="58" t="s">
        <v>11</v>
      </c>
      <c r="B63" s="59">
        <v>0</v>
      </c>
      <c r="C63" s="59">
        <v>0</v>
      </c>
      <c r="D63" s="59">
        <v>0</v>
      </c>
      <c r="E63" s="59">
        <v>0</v>
      </c>
      <c r="F63" s="59">
        <v>0</v>
      </c>
      <c r="G63" s="57"/>
      <c r="H63" s="24"/>
      <c r="I63" s="58" t="s">
        <v>11</v>
      </c>
      <c r="J63" s="59">
        <v>1</v>
      </c>
      <c r="K63" s="59">
        <v>1</v>
      </c>
      <c r="L63" s="59">
        <v>0</v>
      </c>
      <c r="M63" s="59">
        <v>0</v>
      </c>
      <c r="N63" s="59">
        <v>0</v>
      </c>
    </row>
    <row r="64" spans="1:18" x14ac:dyDescent="0.25">
      <c r="A64" s="63"/>
      <c r="B64" s="57"/>
      <c r="C64" s="57"/>
      <c r="D64" s="57"/>
      <c r="E64" s="60"/>
      <c r="G64" s="163"/>
      <c r="H64" s="24"/>
      <c r="I64" s="58" t="s">
        <v>20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</row>
    <row r="65" spans="1:14" x14ac:dyDescent="0.25">
      <c r="A65" s="2"/>
      <c r="B65" s="7"/>
      <c r="C65" s="7"/>
      <c r="D65" s="7"/>
      <c r="E65" s="2"/>
      <c r="F65" s="2"/>
      <c r="G65" s="2"/>
      <c r="H65" s="7"/>
      <c r="I65" s="67"/>
      <c r="J65" s="7"/>
      <c r="K65" s="2"/>
      <c r="L65" s="2"/>
      <c r="M65" s="2"/>
      <c r="N65" s="2"/>
    </row>
    <row r="66" spans="1:14" x14ac:dyDescent="0.25">
      <c r="A66" s="2"/>
      <c r="B66" s="7"/>
      <c r="C66" s="7"/>
      <c r="D66" s="7"/>
      <c r="E66" s="2"/>
      <c r="F66" s="2"/>
      <c r="G66" s="2"/>
      <c r="H66" s="2"/>
      <c r="I66" s="149" t="s">
        <v>31</v>
      </c>
      <c r="J66" s="59">
        <v>26</v>
      </c>
      <c r="K66" s="59">
        <v>23</v>
      </c>
      <c r="L66" s="59">
        <v>19</v>
      </c>
      <c r="M66" s="59">
        <v>23</v>
      </c>
      <c r="N66" s="59">
        <v>26</v>
      </c>
    </row>
    <row r="67" spans="1:14" ht="15.6" customHeight="1" x14ac:dyDescent="0.25">
      <c r="A67" s="134" t="s">
        <v>80</v>
      </c>
      <c r="B67" s="2"/>
      <c r="C67" s="2"/>
      <c r="D67" s="2"/>
      <c r="E67" s="60"/>
      <c r="F67" s="2"/>
      <c r="G67" s="2"/>
      <c r="H67" s="67"/>
      <c r="I67" s="2"/>
      <c r="J67" s="2"/>
      <c r="K67" s="2"/>
      <c r="L67" s="2"/>
      <c r="M67" s="36"/>
    </row>
    <row r="68" spans="1:14" ht="15.6" customHeight="1" x14ac:dyDescent="0.25">
      <c r="A68" s="153"/>
      <c r="B68" s="66" t="s">
        <v>205</v>
      </c>
      <c r="C68" s="66" t="s">
        <v>238</v>
      </c>
      <c r="D68" s="135" t="s">
        <v>32</v>
      </c>
      <c r="E68" s="60"/>
      <c r="F68" s="2"/>
      <c r="G68" s="2"/>
      <c r="H68" s="2"/>
      <c r="I68" s="2"/>
      <c r="J68" s="2"/>
      <c r="K68" s="2"/>
      <c r="L68" s="2"/>
      <c r="M68" s="36"/>
    </row>
    <row r="69" spans="1:14" ht="15.6" customHeight="1" x14ac:dyDescent="0.25">
      <c r="A69" s="67" t="s">
        <v>33</v>
      </c>
      <c r="B69" s="68">
        <v>2</v>
      </c>
      <c r="C69" s="68">
        <v>2</v>
      </c>
      <c r="D69" s="156">
        <f>(C69-B69)/B69</f>
        <v>0</v>
      </c>
      <c r="E69" s="60"/>
      <c r="F69" s="2"/>
      <c r="G69" s="2"/>
      <c r="H69" s="2"/>
      <c r="I69" s="2"/>
      <c r="J69" s="2"/>
      <c r="K69" s="2"/>
      <c r="L69" s="2"/>
      <c r="M69" s="36"/>
    </row>
    <row r="70" spans="1:14" ht="15.6" customHeight="1" x14ac:dyDescent="0.25">
      <c r="A70" s="67" t="s">
        <v>34</v>
      </c>
      <c r="B70" s="68">
        <v>8</v>
      </c>
      <c r="C70" s="68">
        <v>9</v>
      </c>
      <c r="D70" s="156">
        <f>(C70-B70)/B70</f>
        <v>0.125</v>
      </c>
      <c r="E70" s="60"/>
      <c r="F70" s="2"/>
      <c r="G70" s="2"/>
      <c r="H70" s="2"/>
      <c r="I70" s="2"/>
      <c r="J70" s="2"/>
      <c r="K70" s="2"/>
      <c r="L70" s="2"/>
      <c r="M70" s="36"/>
    </row>
    <row r="71" spans="1:14" ht="15.6" customHeight="1" x14ac:dyDescent="0.25">
      <c r="A71" s="69" t="s">
        <v>203</v>
      </c>
      <c r="B71" s="7"/>
      <c r="C71" s="7"/>
      <c r="D71" s="7"/>
      <c r="E71" s="60"/>
      <c r="F71" s="2"/>
      <c r="G71" s="2"/>
      <c r="H71" s="2"/>
      <c r="I71" s="2"/>
      <c r="J71" s="2"/>
      <c r="K71" s="2"/>
      <c r="L71" s="2"/>
      <c r="M71" s="36"/>
    </row>
    <row r="72" spans="1:14" ht="15.6" customHeight="1" x14ac:dyDescent="0.25">
      <c r="A72" s="69"/>
      <c r="B72" s="7"/>
      <c r="C72" s="7"/>
      <c r="D72" s="7"/>
      <c r="E72" s="60"/>
      <c r="F72" s="2"/>
      <c r="G72" s="2"/>
      <c r="H72" s="2"/>
      <c r="I72" s="2"/>
      <c r="J72" s="2"/>
      <c r="K72" s="2"/>
      <c r="L72" s="2"/>
      <c r="M72" s="36"/>
    </row>
    <row r="73" spans="1:14" ht="15.6" customHeight="1" x14ac:dyDescent="0.25">
      <c r="A73" s="2"/>
      <c r="B73" s="7"/>
      <c r="C73" s="7"/>
      <c r="D73" s="7"/>
      <c r="E73" s="60"/>
      <c r="F73" s="2"/>
      <c r="G73" s="2"/>
      <c r="H73" s="2"/>
      <c r="I73" s="2"/>
      <c r="J73" s="2"/>
      <c r="K73" s="2"/>
      <c r="L73" s="2"/>
      <c r="M73" s="36"/>
    </row>
    <row r="74" spans="1:14" x14ac:dyDescent="0.25">
      <c r="A74" s="165" t="s">
        <v>239</v>
      </c>
      <c r="B74" s="165"/>
      <c r="C74" s="165"/>
      <c r="D74" s="165"/>
      <c r="E74" s="165"/>
      <c r="F74" s="165"/>
      <c r="H74" s="36"/>
      <c r="I74" s="41"/>
      <c r="J74" s="36"/>
      <c r="K74" s="36"/>
      <c r="L74" s="36"/>
    </row>
    <row r="75" spans="1:14" x14ac:dyDescent="0.25">
      <c r="A75" s="165"/>
      <c r="B75" s="165"/>
      <c r="C75" s="165"/>
      <c r="D75" s="165"/>
      <c r="E75" s="165"/>
      <c r="F75" s="165"/>
      <c r="G75" s="36"/>
      <c r="H75" s="36"/>
      <c r="I75" s="41"/>
      <c r="J75" s="36"/>
      <c r="K75" s="36"/>
      <c r="L75" s="36"/>
    </row>
    <row r="76" spans="1:14" x14ac:dyDescent="0.25">
      <c r="A76" s="166"/>
      <c r="B76" s="166"/>
      <c r="C76" s="166"/>
      <c r="D76" s="166"/>
      <c r="E76" s="166"/>
      <c r="F76" s="166"/>
      <c r="G76" s="36"/>
      <c r="H76" s="36"/>
      <c r="I76" s="41"/>
      <c r="J76" s="36"/>
      <c r="K76" s="36"/>
      <c r="L76" s="36"/>
    </row>
    <row r="77" spans="1:14" ht="25.5" x14ac:dyDescent="0.25">
      <c r="A77" s="70" t="s">
        <v>39</v>
      </c>
      <c r="B77" s="167" t="s">
        <v>84</v>
      </c>
      <c r="C77" s="168"/>
      <c r="D77" s="167" t="s">
        <v>40</v>
      </c>
      <c r="E77" s="168"/>
      <c r="F77" s="71"/>
      <c r="G77" s="36"/>
      <c r="H77" s="36"/>
      <c r="I77" s="41"/>
      <c r="J77" s="36"/>
      <c r="K77" s="36"/>
      <c r="L77" s="36"/>
    </row>
    <row r="78" spans="1:14" x14ac:dyDescent="0.25">
      <c r="A78" s="72"/>
      <c r="B78" s="73"/>
      <c r="C78" s="74"/>
      <c r="D78" s="73"/>
      <c r="E78" s="74"/>
      <c r="F78" s="74" t="s">
        <v>4</v>
      </c>
      <c r="G78" s="36"/>
      <c r="H78" s="36"/>
      <c r="I78" s="41"/>
      <c r="J78" s="36"/>
      <c r="K78" s="36"/>
      <c r="L78" s="36"/>
    </row>
    <row r="79" spans="1:14" x14ac:dyDescent="0.25">
      <c r="A79" s="75"/>
      <c r="B79" s="76" t="s">
        <v>41</v>
      </c>
      <c r="C79" s="77" t="s">
        <v>42</v>
      </c>
      <c r="D79" s="76" t="s">
        <v>41</v>
      </c>
      <c r="E79" s="77" t="s">
        <v>43</v>
      </c>
      <c r="F79" s="77" t="s">
        <v>41</v>
      </c>
      <c r="G79" s="36"/>
      <c r="L79" s="36"/>
    </row>
    <row r="80" spans="1:14" x14ac:dyDescent="0.25">
      <c r="A80" s="78" t="s">
        <v>1</v>
      </c>
      <c r="B80" s="72"/>
      <c r="C80" s="79"/>
      <c r="D80" s="72"/>
      <c r="E80" s="79"/>
      <c r="F80" s="78"/>
      <c r="G80" s="36"/>
      <c r="L80" s="36"/>
    </row>
    <row r="81" spans="1:12" x14ac:dyDescent="0.25">
      <c r="A81" s="80" t="s">
        <v>44</v>
      </c>
      <c r="B81" s="81">
        <v>552</v>
      </c>
      <c r="C81" s="157">
        <f>B81/F81</f>
        <v>0.40350877192982454</v>
      </c>
      <c r="D81" s="81">
        <f>F81-B81</f>
        <v>816</v>
      </c>
      <c r="E81" s="157">
        <f>D81/F81</f>
        <v>0.59649122807017541</v>
      </c>
      <c r="F81" s="82">
        <v>1368</v>
      </c>
      <c r="G81" s="36"/>
      <c r="L81" s="36"/>
    </row>
    <row r="82" spans="1:12" x14ac:dyDescent="0.25">
      <c r="A82" s="80" t="s">
        <v>211</v>
      </c>
      <c r="B82" s="81">
        <v>48</v>
      </c>
      <c r="C82" s="157">
        <f t="shared" ref="C82:C88" si="8">B82/F82</f>
        <v>0.10062893081761007</v>
      </c>
      <c r="D82" s="81">
        <f t="shared" ref="D82:D88" si="9">F82-B82</f>
        <v>429</v>
      </c>
      <c r="E82" s="157">
        <f t="shared" ref="E82:E88" si="10">D82/F82</f>
        <v>0.89937106918238996</v>
      </c>
      <c r="F82" s="82">
        <v>477</v>
      </c>
      <c r="G82" s="36"/>
      <c r="L82" s="36"/>
    </row>
    <row r="83" spans="1:12" x14ac:dyDescent="0.25">
      <c r="A83" s="80" t="s">
        <v>45</v>
      </c>
      <c r="B83" s="81">
        <v>1155</v>
      </c>
      <c r="C83" s="157">
        <f t="shared" si="8"/>
        <v>0.75638506876227896</v>
      </c>
      <c r="D83" s="81">
        <f t="shared" si="9"/>
        <v>372</v>
      </c>
      <c r="E83" s="157">
        <f t="shared" si="10"/>
        <v>0.24361493123772102</v>
      </c>
      <c r="F83" s="82">
        <v>1527</v>
      </c>
      <c r="G83" s="36"/>
      <c r="L83" s="36"/>
    </row>
    <row r="84" spans="1:12" x14ac:dyDescent="0.25">
      <c r="A84" s="80" t="s">
        <v>46</v>
      </c>
      <c r="B84" s="81">
        <v>708</v>
      </c>
      <c r="C84" s="157">
        <f t="shared" si="8"/>
        <v>0.77377049180327873</v>
      </c>
      <c r="D84" s="81">
        <f t="shared" si="9"/>
        <v>207</v>
      </c>
      <c r="E84" s="157">
        <f t="shared" si="10"/>
        <v>0.2262295081967213</v>
      </c>
      <c r="F84" s="82">
        <v>915</v>
      </c>
      <c r="G84" s="36"/>
    </row>
    <row r="85" spans="1:12" x14ac:dyDescent="0.25">
      <c r="A85" s="80" t="s">
        <v>47</v>
      </c>
      <c r="B85" s="81">
        <v>1477</v>
      </c>
      <c r="C85" s="157">
        <f t="shared" si="8"/>
        <v>0.96472893533638149</v>
      </c>
      <c r="D85" s="81">
        <f t="shared" si="9"/>
        <v>54</v>
      </c>
      <c r="E85" s="157">
        <f t="shared" si="10"/>
        <v>3.5271064663618547E-2</v>
      </c>
      <c r="F85" s="82">
        <v>1531</v>
      </c>
    </row>
    <row r="86" spans="1:12" x14ac:dyDescent="0.25">
      <c r="A86" s="80" t="s">
        <v>48</v>
      </c>
      <c r="B86" s="81">
        <v>834</v>
      </c>
      <c r="C86" s="157">
        <f t="shared" si="8"/>
        <v>0.42572741194486985</v>
      </c>
      <c r="D86" s="81">
        <f t="shared" si="9"/>
        <v>1125</v>
      </c>
      <c r="E86" s="157">
        <f t="shared" si="10"/>
        <v>0.57427258805513015</v>
      </c>
      <c r="F86" s="82">
        <v>1959</v>
      </c>
    </row>
    <row r="87" spans="1:12" x14ac:dyDescent="0.25">
      <c r="A87" s="83" t="s">
        <v>49</v>
      </c>
      <c r="B87" s="84">
        <v>513</v>
      </c>
      <c r="C87" s="157">
        <f t="shared" si="8"/>
        <v>0.5643564356435643</v>
      </c>
      <c r="D87" s="81">
        <f t="shared" si="9"/>
        <v>396</v>
      </c>
      <c r="E87" s="157">
        <f t="shared" si="10"/>
        <v>0.43564356435643564</v>
      </c>
      <c r="F87" s="82">
        <v>909</v>
      </c>
    </row>
    <row r="88" spans="1:12" x14ac:dyDescent="0.25">
      <c r="A88" s="85" t="s">
        <v>50</v>
      </c>
      <c r="B88" s="86">
        <v>420</v>
      </c>
      <c r="C88" s="157">
        <f t="shared" si="8"/>
        <v>0.42042042042042044</v>
      </c>
      <c r="D88" s="81">
        <f t="shared" si="9"/>
        <v>579</v>
      </c>
      <c r="E88" s="157">
        <f t="shared" si="10"/>
        <v>0.57957957957957962</v>
      </c>
      <c r="F88" s="87">
        <v>999</v>
      </c>
    </row>
    <row r="89" spans="1:12" x14ac:dyDescent="0.25">
      <c r="A89" s="88" t="s">
        <v>51</v>
      </c>
      <c r="B89" s="89">
        <f>SUM(B81:B88)</f>
        <v>5707</v>
      </c>
      <c r="C89" s="158">
        <f>B89/F89</f>
        <v>0.5892617449664429</v>
      </c>
      <c r="D89" s="89">
        <f>F89-B89</f>
        <v>3978</v>
      </c>
      <c r="E89" s="158">
        <f>D89/F89</f>
        <v>0.41073825503355704</v>
      </c>
      <c r="F89" s="91">
        <f>SUM(F81:F88)</f>
        <v>9685</v>
      </c>
    </row>
    <row r="90" spans="1:12" x14ac:dyDescent="0.25">
      <c r="A90" s="92"/>
      <c r="B90" s="93"/>
      <c r="C90" s="94"/>
      <c r="D90" s="95"/>
      <c r="E90" s="94"/>
      <c r="F90" s="96"/>
    </row>
    <row r="91" spans="1:12" x14ac:dyDescent="0.25">
      <c r="A91" s="78" t="s">
        <v>52</v>
      </c>
      <c r="B91" s="93"/>
      <c r="C91" s="94"/>
      <c r="D91" s="95"/>
      <c r="E91" s="94"/>
      <c r="F91" s="96"/>
    </row>
    <row r="92" spans="1:12" x14ac:dyDescent="0.25">
      <c r="A92" s="80" t="s">
        <v>44</v>
      </c>
      <c r="B92" s="81">
        <v>261</v>
      </c>
      <c r="C92" s="157">
        <f>B92/F92</f>
        <v>0.74358974358974361</v>
      </c>
      <c r="D92" s="81">
        <f>F92-B92</f>
        <v>90</v>
      </c>
      <c r="E92" s="157">
        <f>D92/F92</f>
        <v>0.25641025641025639</v>
      </c>
      <c r="F92" s="82">
        <v>351</v>
      </c>
      <c r="I92" s="44"/>
    </row>
    <row r="93" spans="1:12" x14ac:dyDescent="0.25">
      <c r="A93" s="80" t="s">
        <v>211</v>
      </c>
      <c r="B93" s="81">
        <v>54</v>
      </c>
      <c r="C93" s="157">
        <f t="shared" ref="C93:C99" si="11">B93/F93</f>
        <v>1</v>
      </c>
      <c r="D93" s="81">
        <f t="shared" ref="D93:D99" si="12">F93-B93</f>
        <v>0</v>
      </c>
      <c r="E93" s="157">
        <f t="shared" ref="E93:E99" si="13">D93/F93</f>
        <v>0</v>
      </c>
      <c r="F93" s="82">
        <v>54</v>
      </c>
      <c r="I93" s="44"/>
    </row>
    <row r="94" spans="1:12" x14ac:dyDescent="0.25">
      <c r="A94" s="80" t="s">
        <v>45</v>
      </c>
      <c r="B94" s="81">
        <v>345</v>
      </c>
      <c r="C94" s="157">
        <f t="shared" si="11"/>
        <v>1</v>
      </c>
      <c r="D94" s="81">
        <f t="shared" si="12"/>
        <v>0</v>
      </c>
      <c r="E94" s="157">
        <f t="shared" si="13"/>
        <v>0</v>
      </c>
      <c r="F94" s="82">
        <v>345</v>
      </c>
      <c r="I94" s="44"/>
    </row>
    <row r="95" spans="1:12" x14ac:dyDescent="0.25">
      <c r="A95" s="80" t="s">
        <v>46</v>
      </c>
      <c r="B95" s="81">
        <v>87</v>
      </c>
      <c r="C95" s="157">
        <f t="shared" si="11"/>
        <v>1</v>
      </c>
      <c r="D95" s="81">
        <f t="shared" si="12"/>
        <v>0</v>
      </c>
      <c r="E95" s="157">
        <f t="shared" si="13"/>
        <v>0</v>
      </c>
      <c r="F95" s="82">
        <v>87</v>
      </c>
      <c r="I95" s="44"/>
    </row>
    <row r="96" spans="1:12" x14ac:dyDescent="0.25">
      <c r="A96" s="80" t="s">
        <v>47</v>
      </c>
      <c r="B96" s="81">
        <v>237</v>
      </c>
      <c r="C96" s="157">
        <f t="shared" si="11"/>
        <v>0.7053571428571429</v>
      </c>
      <c r="D96" s="81">
        <f t="shared" si="12"/>
        <v>99</v>
      </c>
      <c r="E96" s="157">
        <f t="shared" si="13"/>
        <v>0.29464285714285715</v>
      </c>
      <c r="F96" s="82">
        <v>336</v>
      </c>
      <c r="I96" s="44"/>
    </row>
    <row r="97" spans="1:9" x14ac:dyDescent="0.25">
      <c r="A97" s="80" t="s">
        <v>48</v>
      </c>
      <c r="B97" s="81">
        <v>408</v>
      </c>
      <c r="C97" s="157">
        <f t="shared" si="11"/>
        <v>0.48398576512455516</v>
      </c>
      <c r="D97" s="81">
        <f t="shared" si="12"/>
        <v>435</v>
      </c>
      <c r="E97" s="157">
        <f t="shared" si="13"/>
        <v>0.51601423487544484</v>
      </c>
      <c r="F97" s="82">
        <v>843</v>
      </c>
      <c r="I97" s="44"/>
    </row>
    <row r="98" spans="1:9" x14ac:dyDescent="0.25">
      <c r="A98" s="83" t="s">
        <v>49</v>
      </c>
      <c r="B98" s="84">
        <v>120</v>
      </c>
      <c r="C98" s="157">
        <f t="shared" si="11"/>
        <v>0.86956521739130432</v>
      </c>
      <c r="D98" s="81">
        <f t="shared" si="12"/>
        <v>18</v>
      </c>
      <c r="E98" s="157">
        <f t="shared" si="13"/>
        <v>0.13043478260869565</v>
      </c>
      <c r="F98" s="87">
        <v>138</v>
      </c>
      <c r="I98" s="44"/>
    </row>
    <row r="99" spans="1:9" x14ac:dyDescent="0.25">
      <c r="A99" s="85" t="s">
        <v>50</v>
      </c>
      <c r="B99" s="86">
        <v>348</v>
      </c>
      <c r="C99" s="157">
        <f t="shared" si="11"/>
        <v>0.72499999999999998</v>
      </c>
      <c r="D99" s="81">
        <f t="shared" si="12"/>
        <v>132</v>
      </c>
      <c r="E99" s="157">
        <f t="shared" si="13"/>
        <v>0.27500000000000002</v>
      </c>
      <c r="F99" s="97">
        <v>480</v>
      </c>
      <c r="I99" s="44"/>
    </row>
    <row r="100" spans="1:9" x14ac:dyDescent="0.25">
      <c r="A100" s="160" t="s">
        <v>64</v>
      </c>
      <c r="B100" s="89">
        <f>SUM(B92:B99)</f>
        <v>1860</v>
      </c>
      <c r="C100" s="158">
        <f>B100/F100</f>
        <v>0.70615034168564916</v>
      </c>
      <c r="D100" s="89">
        <f>F100-B100</f>
        <v>774</v>
      </c>
      <c r="E100" s="158">
        <f>D100/F100</f>
        <v>0.29384965831435078</v>
      </c>
      <c r="F100" s="91">
        <f>SUM(F92:F99)</f>
        <v>2634</v>
      </c>
      <c r="I100" s="44"/>
    </row>
    <row r="101" spans="1:9" x14ac:dyDescent="0.25">
      <c r="A101" s="96"/>
      <c r="B101" s="98"/>
      <c r="C101" s="99"/>
      <c r="D101" s="98"/>
      <c r="E101" s="99"/>
      <c r="F101" s="100"/>
      <c r="I101" s="44"/>
    </row>
    <row r="102" spans="1:9" x14ac:dyDescent="0.25">
      <c r="A102" s="78" t="s">
        <v>4</v>
      </c>
      <c r="B102" s="93"/>
      <c r="C102" s="94"/>
      <c r="D102" s="95"/>
      <c r="E102" s="94"/>
      <c r="F102" s="96"/>
      <c r="I102" s="44"/>
    </row>
    <row r="103" spans="1:9" x14ac:dyDescent="0.25">
      <c r="A103" s="80" t="s">
        <v>44</v>
      </c>
      <c r="B103" s="81">
        <v>813</v>
      </c>
      <c r="C103" s="157">
        <f>B103/F103</f>
        <v>0.47294938917975565</v>
      </c>
      <c r="D103" s="81">
        <f>F103-B103</f>
        <v>906</v>
      </c>
      <c r="E103" s="157">
        <f>D103/F103</f>
        <v>0.52705061082024429</v>
      </c>
      <c r="F103" s="82">
        <v>1719</v>
      </c>
      <c r="I103" s="44"/>
    </row>
    <row r="104" spans="1:9" x14ac:dyDescent="0.25">
      <c r="A104" s="80" t="s">
        <v>211</v>
      </c>
      <c r="B104" s="81">
        <v>102</v>
      </c>
      <c r="C104" s="157">
        <f t="shared" ref="C104:C110" si="14">B104/F104</f>
        <v>0.19209039548022599</v>
      </c>
      <c r="D104" s="81">
        <f t="shared" ref="D104:D110" si="15">F104-B104</f>
        <v>429</v>
      </c>
      <c r="E104" s="157">
        <f t="shared" ref="E104:E110" si="16">D104/F104</f>
        <v>0.80790960451977401</v>
      </c>
      <c r="F104" s="82">
        <v>531</v>
      </c>
      <c r="I104" s="44"/>
    </row>
    <row r="105" spans="1:9" x14ac:dyDescent="0.25">
      <c r="A105" s="80" t="s">
        <v>45</v>
      </c>
      <c r="B105" s="81">
        <v>1500</v>
      </c>
      <c r="C105" s="157">
        <f t="shared" si="14"/>
        <v>0.80128205128205132</v>
      </c>
      <c r="D105" s="81">
        <f t="shared" si="15"/>
        <v>372</v>
      </c>
      <c r="E105" s="157">
        <f t="shared" si="16"/>
        <v>0.19871794871794871</v>
      </c>
      <c r="F105" s="82">
        <v>1872</v>
      </c>
      <c r="I105" s="44"/>
    </row>
    <row r="106" spans="1:9" x14ac:dyDescent="0.25">
      <c r="A106" s="80" t="s">
        <v>46</v>
      </c>
      <c r="B106" s="81">
        <v>795</v>
      </c>
      <c r="C106" s="157">
        <f t="shared" si="14"/>
        <v>0.79341317365269459</v>
      </c>
      <c r="D106" s="81">
        <f t="shared" si="15"/>
        <v>207</v>
      </c>
      <c r="E106" s="157">
        <f t="shared" si="16"/>
        <v>0.20658682634730538</v>
      </c>
      <c r="F106" s="82">
        <v>1002</v>
      </c>
      <c r="I106" s="44"/>
    </row>
    <row r="107" spans="1:9" x14ac:dyDescent="0.25">
      <c r="A107" s="80" t="s">
        <v>47</v>
      </c>
      <c r="B107" s="81">
        <v>1714</v>
      </c>
      <c r="C107" s="157">
        <f t="shared" si="14"/>
        <v>0.91805034815211572</v>
      </c>
      <c r="D107" s="81">
        <f t="shared" si="15"/>
        <v>153</v>
      </c>
      <c r="E107" s="157">
        <f t="shared" si="16"/>
        <v>8.1949651847884303E-2</v>
      </c>
      <c r="F107" s="82">
        <v>1867</v>
      </c>
      <c r="I107" s="44"/>
    </row>
    <row r="108" spans="1:9" x14ac:dyDescent="0.25">
      <c r="A108" s="80" t="s">
        <v>48</v>
      </c>
      <c r="B108" s="81">
        <v>1242</v>
      </c>
      <c r="C108" s="157">
        <f t="shared" si="14"/>
        <v>0.44325481798715205</v>
      </c>
      <c r="D108" s="81">
        <f t="shared" si="15"/>
        <v>1560</v>
      </c>
      <c r="E108" s="157">
        <f t="shared" si="16"/>
        <v>0.55674518201284795</v>
      </c>
      <c r="F108" s="82">
        <v>2802</v>
      </c>
      <c r="I108" s="44"/>
    </row>
    <row r="109" spans="1:9" x14ac:dyDescent="0.25">
      <c r="A109" s="83" t="s">
        <v>49</v>
      </c>
      <c r="B109" s="84">
        <v>633</v>
      </c>
      <c r="C109" s="157">
        <f t="shared" si="14"/>
        <v>0.60458452722063039</v>
      </c>
      <c r="D109" s="81">
        <f t="shared" si="15"/>
        <v>414</v>
      </c>
      <c r="E109" s="157">
        <f t="shared" si="16"/>
        <v>0.39541547277936961</v>
      </c>
      <c r="F109" s="87">
        <v>1047</v>
      </c>
      <c r="I109" s="44"/>
    </row>
    <row r="110" spans="1:9" x14ac:dyDescent="0.25">
      <c r="A110" s="85" t="s">
        <v>50</v>
      </c>
      <c r="B110" s="86">
        <v>768</v>
      </c>
      <c r="C110" s="157">
        <f t="shared" si="14"/>
        <v>0.51926977687626774</v>
      </c>
      <c r="D110" s="81">
        <f t="shared" si="15"/>
        <v>711</v>
      </c>
      <c r="E110" s="157">
        <f t="shared" si="16"/>
        <v>0.48073022312373226</v>
      </c>
      <c r="F110" s="97">
        <v>1479</v>
      </c>
      <c r="I110" s="44"/>
    </row>
    <row r="111" spans="1:9" x14ac:dyDescent="0.25">
      <c r="A111" s="160" t="s">
        <v>53</v>
      </c>
      <c r="B111" s="89">
        <f>SUM(B103:B110)</f>
        <v>7567</v>
      </c>
      <c r="C111" s="158">
        <f>B111/F111</f>
        <v>0.6142544037665395</v>
      </c>
      <c r="D111" s="89">
        <f>F111-B111</f>
        <v>4752</v>
      </c>
      <c r="E111" s="158">
        <f>D111/F111</f>
        <v>0.3857455962334605</v>
      </c>
      <c r="F111" s="91">
        <f>SUM(F103:F110)</f>
        <v>12319</v>
      </c>
      <c r="I111" s="44"/>
    </row>
    <row r="112" spans="1:9" x14ac:dyDescent="0.25">
      <c r="A112" s="101"/>
      <c r="B112" s="101"/>
      <c r="C112" s="101"/>
      <c r="D112" s="101"/>
      <c r="E112" s="101"/>
      <c r="F112" s="101"/>
      <c r="I112" s="44"/>
    </row>
    <row r="113" spans="1:9" x14ac:dyDescent="0.25">
      <c r="A113" s="101" t="s">
        <v>96</v>
      </c>
      <c r="B113" s="101"/>
      <c r="C113" s="101"/>
      <c r="D113" s="101"/>
      <c r="E113" s="101"/>
      <c r="F113" s="101"/>
      <c r="I113" s="44"/>
    </row>
    <row r="114" spans="1:9" x14ac:dyDescent="0.25">
      <c r="B114" s="101"/>
      <c r="C114" s="101"/>
      <c r="D114" s="101"/>
      <c r="E114" s="101"/>
      <c r="F114" s="101"/>
      <c r="I114" s="44"/>
    </row>
    <row r="115" spans="1:9" x14ac:dyDescent="0.25">
      <c r="B115" s="44"/>
      <c r="C115" s="44"/>
      <c r="D115" s="44"/>
      <c r="I115" s="44"/>
    </row>
    <row r="116" spans="1:9" x14ac:dyDescent="0.25">
      <c r="B116" s="44"/>
      <c r="C116" s="44"/>
      <c r="D116" s="44"/>
      <c r="I116" s="44"/>
    </row>
    <row r="117" spans="1:9" x14ac:dyDescent="0.25">
      <c r="B117" s="44"/>
      <c r="C117" s="44"/>
      <c r="D117" s="44"/>
      <c r="I117" s="44"/>
    </row>
    <row r="118" spans="1:9" x14ac:dyDescent="0.25">
      <c r="B118" s="44"/>
      <c r="C118" s="44"/>
      <c r="D118" s="44"/>
    </row>
    <row r="119" spans="1:9" x14ac:dyDescent="0.25">
      <c r="B119" s="44"/>
      <c r="C119" s="44"/>
      <c r="D119" s="44"/>
    </row>
    <row r="120" spans="1:9" x14ac:dyDescent="0.25">
      <c r="B120" s="44"/>
      <c r="C120" s="44"/>
      <c r="D120" s="44"/>
    </row>
    <row r="121" spans="1:9" x14ac:dyDescent="0.25">
      <c r="B121" s="44"/>
      <c r="C121" s="44"/>
      <c r="D121" s="44"/>
    </row>
    <row r="122" spans="1:9" x14ac:dyDescent="0.25">
      <c r="B122" s="44"/>
      <c r="C122" s="44"/>
      <c r="D122" s="44"/>
    </row>
  </sheetData>
  <mergeCells count="6">
    <mergeCell ref="A74:F75"/>
    <mergeCell ref="A76:F76"/>
    <mergeCell ref="D77:E77"/>
    <mergeCell ref="B77:C77"/>
    <mergeCell ref="A1:L1"/>
    <mergeCell ref="A2:L2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4.125" style="44" customWidth="1"/>
    <col min="2" max="4" width="10.75" style="24" customWidth="1"/>
    <col min="5" max="8" width="10.75" style="44" customWidth="1"/>
    <col min="9" max="9" width="10.75" style="24" customWidth="1"/>
    <col min="10" max="13" width="10.75" style="44" customWidth="1"/>
    <col min="14" max="16" width="10.625" style="44" customWidth="1"/>
    <col min="17" max="16384" width="8.75" style="44"/>
  </cols>
  <sheetData>
    <row r="1" spans="1:18" ht="24.75" customHeight="1" x14ac:dyDescent="0.25">
      <c r="A1" s="169" t="s">
        <v>26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8" ht="22.5" x14ac:dyDescent="0.25">
      <c r="A2" s="169" t="s">
        <v>19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8" ht="18" x14ac:dyDescent="0.25">
      <c r="A3" s="48"/>
      <c r="B3" s="49"/>
      <c r="C3" s="50"/>
      <c r="D3" s="50"/>
      <c r="E3" s="51"/>
      <c r="F3" s="51"/>
      <c r="G3" s="51"/>
      <c r="H3" s="51"/>
      <c r="I3" s="50"/>
      <c r="J3" s="51"/>
      <c r="K3" s="51"/>
      <c r="L3" s="51"/>
    </row>
    <row r="4" spans="1:18" ht="18" x14ac:dyDescent="0.25">
      <c r="A4" s="22" t="s">
        <v>0</v>
      </c>
      <c r="B4" s="23" t="s">
        <v>68</v>
      </c>
      <c r="E4" s="25"/>
      <c r="F4" s="25"/>
      <c r="G4" s="25"/>
      <c r="H4" s="21"/>
      <c r="I4" s="26"/>
      <c r="J4" s="21"/>
      <c r="K4" s="21"/>
      <c r="L4" s="21"/>
    </row>
    <row r="5" spans="1:18" ht="18" x14ac:dyDescent="0.25">
      <c r="A5" s="22"/>
      <c r="B5" s="27"/>
      <c r="C5" s="23"/>
      <c r="D5" s="23"/>
      <c r="E5" s="25"/>
      <c r="F5" s="25"/>
      <c r="G5" s="25"/>
      <c r="H5" s="21"/>
      <c r="I5" s="26"/>
      <c r="J5" s="21"/>
      <c r="K5" s="21"/>
      <c r="L5" s="21"/>
    </row>
    <row r="6" spans="1:18" ht="16.5" thickBot="1" x14ac:dyDescent="0.3">
      <c r="A6" s="2"/>
      <c r="B6" s="3" t="s">
        <v>22</v>
      </c>
      <c r="C6" s="3" t="s">
        <v>23</v>
      </c>
      <c r="D6" s="28" t="s">
        <v>24</v>
      </c>
      <c r="E6" s="28" t="s">
        <v>25</v>
      </c>
      <c r="F6" s="28" t="s">
        <v>205</v>
      </c>
      <c r="G6" s="28" t="s">
        <v>238</v>
      </c>
      <c r="H6" s="29"/>
      <c r="I6" s="2"/>
      <c r="J6" s="28" t="s">
        <v>22</v>
      </c>
      <c r="K6" s="3" t="s">
        <v>23</v>
      </c>
      <c r="L6" s="28" t="s">
        <v>24</v>
      </c>
      <c r="M6" s="28" t="s">
        <v>25</v>
      </c>
      <c r="N6" s="28" t="s">
        <v>205</v>
      </c>
      <c r="O6" s="28" t="s">
        <v>238</v>
      </c>
      <c r="P6" s="29"/>
      <c r="Q6" s="29"/>
      <c r="R6" s="29"/>
    </row>
    <row r="7" spans="1:18" ht="16.5" thickTop="1" x14ac:dyDescent="0.25">
      <c r="A7" s="6" t="s">
        <v>93</v>
      </c>
      <c r="B7" s="7"/>
      <c r="C7" s="7"/>
      <c r="D7" s="2"/>
      <c r="E7" s="2"/>
      <c r="F7" s="2"/>
      <c r="G7" s="2"/>
      <c r="H7" s="29"/>
      <c r="I7" s="139" t="s">
        <v>94</v>
      </c>
      <c r="J7" s="2"/>
      <c r="K7" s="7"/>
      <c r="L7" s="2"/>
      <c r="M7" s="2"/>
      <c r="N7" s="2"/>
      <c r="O7" s="2"/>
      <c r="P7" s="29"/>
      <c r="Q7" s="29"/>
      <c r="R7" s="29"/>
    </row>
    <row r="8" spans="1:18" x14ac:dyDescent="0.25">
      <c r="A8" s="2" t="s">
        <v>1</v>
      </c>
      <c r="B8" s="30"/>
      <c r="C8" s="16"/>
      <c r="D8" s="16"/>
      <c r="E8" s="16"/>
      <c r="F8" s="16">
        <v>89</v>
      </c>
      <c r="G8" s="16">
        <v>149</v>
      </c>
      <c r="H8" s="29"/>
      <c r="I8" s="67" t="s">
        <v>1</v>
      </c>
      <c r="J8" s="30"/>
      <c r="K8" s="16"/>
      <c r="L8" s="16"/>
      <c r="M8" s="16"/>
      <c r="N8" s="16">
        <v>60</v>
      </c>
      <c r="O8" s="16">
        <v>107</v>
      </c>
      <c r="P8" s="29"/>
      <c r="Q8" s="29"/>
      <c r="R8" s="29"/>
    </row>
    <row r="9" spans="1:18" x14ac:dyDescent="0.25">
      <c r="A9" s="2" t="s">
        <v>2</v>
      </c>
      <c r="B9" s="30"/>
      <c r="C9" s="16"/>
      <c r="D9" s="16"/>
      <c r="E9" s="16"/>
      <c r="F9" s="16">
        <v>41</v>
      </c>
      <c r="G9" s="16">
        <v>41</v>
      </c>
      <c r="H9" s="29"/>
      <c r="I9" s="67" t="s">
        <v>2</v>
      </c>
      <c r="J9" s="30"/>
      <c r="K9" s="16"/>
      <c r="L9" s="16"/>
      <c r="M9" s="16"/>
      <c r="N9" s="16">
        <v>35</v>
      </c>
      <c r="O9" s="16">
        <v>37</v>
      </c>
      <c r="P9" s="29"/>
      <c r="Q9" s="29"/>
      <c r="R9" s="29"/>
    </row>
    <row r="10" spans="1:18" x14ac:dyDescent="0.25">
      <c r="A10" s="2" t="s">
        <v>5</v>
      </c>
      <c r="B10" s="30"/>
      <c r="C10" s="16"/>
      <c r="D10" s="16"/>
      <c r="E10" s="16"/>
      <c r="F10" s="16">
        <v>0</v>
      </c>
      <c r="G10" s="16">
        <v>0</v>
      </c>
      <c r="H10" s="29"/>
      <c r="I10" s="67" t="s">
        <v>5</v>
      </c>
      <c r="J10" s="30"/>
      <c r="K10" s="16"/>
      <c r="L10" s="16"/>
      <c r="M10" s="16"/>
      <c r="N10" s="16">
        <v>0</v>
      </c>
      <c r="O10" s="16">
        <v>0</v>
      </c>
      <c r="P10" s="29"/>
      <c r="Q10" s="29"/>
      <c r="R10" s="29"/>
    </row>
    <row r="11" spans="1:18" x14ac:dyDescent="0.25">
      <c r="A11" s="2" t="s">
        <v>3</v>
      </c>
      <c r="B11" s="30"/>
      <c r="C11" s="16"/>
      <c r="D11" s="16"/>
      <c r="E11" s="16"/>
      <c r="F11" s="16">
        <v>0</v>
      </c>
      <c r="G11" s="16">
        <v>0</v>
      </c>
      <c r="H11" s="29"/>
      <c r="I11" s="67" t="s">
        <v>3</v>
      </c>
      <c r="J11" s="30"/>
      <c r="K11" s="16"/>
      <c r="L11" s="16"/>
      <c r="M11" s="16"/>
      <c r="N11" s="16">
        <v>0</v>
      </c>
      <c r="O11" s="16">
        <v>0</v>
      </c>
      <c r="P11" s="29"/>
      <c r="Q11" s="29"/>
      <c r="R11" s="29"/>
    </row>
    <row r="12" spans="1:18" x14ac:dyDescent="0.25">
      <c r="A12" s="31" t="s">
        <v>4</v>
      </c>
      <c r="B12" s="32">
        <f t="shared" ref="B12:G12" si="0">SUM(B8:B11)</f>
        <v>0</v>
      </c>
      <c r="C12" s="13">
        <f t="shared" si="0"/>
        <v>0</v>
      </c>
      <c r="D12" s="13">
        <f t="shared" si="0"/>
        <v>0</v>
      </c>
      <c r="E12" s="13">
        <f t="shared" si="0"/>
        <v>0</v>
      </c>
      <c r="F12" s="13">
        <f t="shared" si="0"/>
        <v>130</v>
      </c>
      <c r="G12" s="13">
        <f t="shared" si="0"/>
        <v>190</v>
      </c>
      <c r="H12" s="29"/>
      <c r="I12" s="140" t="s">
        <v>4</v>
      </c>
      <c r="J12" s="32">
        <f t="shared" ref="J12:O12" si="1">SUM(J8:J11)</f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95</v>
      </c>
      <c r="O12" s="13">
        <f t="shared" si="1"/>
        <v>144</v>
      </c>
      <c r="P12" s="29"/>
      <c r="Q12" s="29"/>
      <c r="R12" s="29"/>
    </row>
    <row r="13" spans="1:18" x14ac:dyDescent="0.25">
      <c r="A13" s="2"/>
      <c r="B13" s="7"/>
      <c r="C13" s="12"/>
      <c r="D13" s="52"/>
      <c r="E13" s="2"/>
      <c r="F13" s="2"/>
      <c r="G13" s="2"/>
      <c r="H13" s="2"/>
      <c r="I13" s="141"/>
      <c r="J13" s="53"/>
      <c r="K13" s="35"/>
      <c r="L13" s="53"/>
      <c r="M13" s="7"/>
      <c r="N13" s="7"/>
      <c r="O13" s="2"/>
      <c r="P13" s="29"/>
      <c r="Q13" s="29"/>
      <c r="R13" s="29"/>
    </row>
    <row r="14" spans="1:18" ht="18" customHeight="1" thickBot="1" x14ac:dyDescent="0.3">
      <c r="A14" s="31"/>
      <c r="B14" s="3" t="s">
        <v>22</v>
      </c>
      <c r="C14" s="3" t="s">
        <v>23</v>
      </c>
      <c r="D14" s="3" t="s">
        <v>24</v>
      </c>
      <c r="E14" s="3" t="s">
        <v>25</v>
      </c>
      <c r="F14" s="3" t="s">
        <v>205</v>
      </c>
      <c r="G14" s="3" t="s">
        <v>238</v>
      </c>
      <c r="H14" s="2"/>
      <c r="I14" s="142"/>
      <c r="J14" s="28" t="s">
        <v>22</v>
      </c>
      <c r="K14" s="3" t="s">
        <v>23</v>
      </c>
      <c r="L14" s="3" t="s">
        <v>24</v>
      </c>
      <c r="M14" s="3" t="s">
        <v>25</v>
      </c>
      <c r="N14" s="3" t="s">
        <v>205</v>
      </c>
      <c r="O14" s="3" t="s">
        <v>238</v>
      </c>
      <c r="P14" s="29"/>
      <c r="Q14" s="29"/>
      <c r="R14" s="29"/>
    </row>
    <row r="15" spans="1:18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29"/>
      <c r="I15" s="8" t="s">
        <v>204</v>
      </c>
      <c r="J15" s="29"/>
      <c r="K15" s="37"/>
      <c r="L15" s="7"/>
      <c r="M15" s="7"/>
      <c r="N15" s="7"/>
      <c r="O15" s="7"/>
      <c r="P15" s="29"/>
      <c r="Q15" s="29"/>
      <c r="R15" s="29"/>
    </row>
    <row r="16" spans="1:18" s="24" customFormat="1" ht="15" customHeight="1" x14ac:dyDescent="0.25">
      <c r="A16" s="7" t="s">
        <v>1</v>
      </c>
      <c r="B16" s="30"/>
      <c r="C16" s="16"/>
      <c r="D16" s="16"/>
      <c r="E16" s="16"/>
      <c r="F16" s="16">
        <v>102</v>
      </c>
      <c r="G16" s="16">
        <v>158</v>
      </c>
      <c r="H16" s="7"/>
      <c r="I16" s="143" t="s">
        <v>1</v>
      </c>
      <c r="J16" s="30"/>
      <c r="K16" s="16"/>
      <c r="L16" s="16"/>
      <c r="M16" s="16"/>
      <c r="N16" s="16">
        <v>1</v>
      </c>
      <c r="O16" s="16">
        <v>3</v>
      </c>
      <c r="P16" s="37"/>
      <c r="Q16" s="37"/>
      <c r="R16" s="37"/>
    </row>
    <row r="17" spans="1:18" s="24" customFormat="1" ht="15" customHeight="1" x14ac:dyDescent="0.25">
      <c r="A17" s="7" t="s">
        <v>2</v>
      </c>
      <c r="B17" s="30"/>
      <c r="C17" s="16"/>
      <c r="D17" s="16"/>
      <c r="E17" s="16"/>
      <c r="F17" s="16">
        <v>31</v>
      </c>
      <c r="G17" s="16">
        <v>56</v>
      </c>
      <c r="H17" s="7"/>
      <c r="I17" s="143" t="s">
        <v>2</v>
      </c>
      <c r="J17" s="30"/>
      <c r="K17" s="16"/>
      <c r="L17" s="16"/>
      <c r="M17" s="16"/>
      <c r="N17" s="16">
        <v>1</v>
      </c>
      <c r="O17" s="16">
        <v>2</v>
      </c>
      <c r="P17" s="37"/>
      <c r="Q17" s="37"/>
      <c r="R17" s="37"/>
    </row>
    <row r="18" spans="1:18" s="24" customFormat="1" ht="14.1" customHeight="1" x14ac:dyDescent="0.25">
      <c r="A18" s="7" t="s">
        <v>5</v>
      </c>
      <c r="B18" s="30"/>
      <c r="C18" s="16"/>
      <c r="D18" s="16"/>
      <c r="E18" s="16"/>
      <c r="F18" s="16">
        <v>0</v>
      </c>
      <c r="G18" s="16">
        <v>0</v>
      </c>
      <c r="H18" s="7"/>
      <c r="I18" s="143" t="s">
        <v>5</v>
      </c>
      <c r="J18" s="30"/>
      <c r="K18" s="16"/>
      <c r="L18" s="16"/>
      <c r="M18" s="16"/>
      <c r="N18" s="16">
        <v>0</v>
      </c>
      <c r="O18" s="16">
        <v>0</v>
      </c>
      <c r="P18" s="37"/>
      <c r="Q18" s="37"/>
      <c r="R18" s="37"/>
    </row>
    <row r="19" spans="1:18" s="24" customFormat="1" ht="14.1" customHeight="1" x14ac:dyDescent="0.25">
      <c r="A19" s="7" t="s">
        <v>3</v>
      </c>
      <c r="B19" s="30"/>
      <c r="C19" s="16"/>
      <c r="D19" s="16"/>
      <c r="E19" s="16"/>
      <c r="F19" s="16">
        <v>0</v>
      </c>
      <c r="G19" s="16">
        <v>0</v>
      </c>
      <c r="H19" s="7"/>
      <c r="I19" s="143" t="s">
        <v>3</v>
      </c>
      <c r="J19" s="30"/>
      <c r="K19" s="16"/>
      <c r="L19" s="16"/>
      <c r="M19" s="16"/>
      <c r="N19" s="16">
        <v>0</v>
      </c>
      <c r="O19" s="16">
        <v>0</v>
      </c>
      <c r="P19" s="37"/>
      <c r="Q19" s="37"/>
      <c r="R19" s="37"/>
    </row>
    <row r="20" spans="1:18" s="24" customFormat="1" ht="14.1" customHeight="1" x14ac:dyDescent="0.25">
      <c r="A20" s="12" t="s">
        <v>4</v>
      </c>
      <c r="B20" s="32">
        <f t="shared" ref="B20:G20" si="2">SUM(B16:B19)</f>
        <v>0</v>
      </c>
      <c r="C20" s="13">
        <f t="shared" si="2"/>
        <v>0</v>
      </c>
      <c r="D20" s="13">
        <f t="shared" si="2"/>
        <v>0</v>
      </c>
      <c r="E20" s="13">
        <f t="shared" si="2"/>
        <v>0</v>
      </c>
      <c r="F20" s="13">
        <f t="shared" si="2"/>
        <v>133</v>
      </c>
      <c r="G20" s="13">
        <f t="shared" si="2"/>
        <v>214</v>
      </c>
      <c r="H20" s="7"/>
      <c r="I20" s="146" t="s">
        <v>4</v>
      </c>
      <c r="J20" s="32">
        <f t="shared" ref="J20:O20" si="3">SUM(J16:J19)</f>
        <v>0</v>
      </c>
      <c r="K20" s="13">
        <f t="shared" si="3"/>
        <v>0</v>
      </c>
      <c r="L20" s="13">
        <f t="shared" si="3"/>
        <v>0</v>
      </c>
      <c r="M20" s="13">
        <f t="shared" si="3"/>
        <v>0</v>
      </c>
      <c r="N20" s="13">
        <f t="shared" si="3"/>
        <v>2</v>
      </c>
      <c r="O20" s="13">
        <f t="shared" si="3"/>
        <v>5</v>
      </c>
      <c r="P20" s="37"/>
      <c r="Q20" s="37"/>
      <c r="R20" s="37"/>
    </row>
    <row r="21" spans="1:18" ht="15" customHeight="1" x14ac:dyDescent="0.25">
      <c r="A21" s="2"/>
      <c r="B21" s="7"/>
      <c r="C21" s="12"/>
      <c r="D21" s="4"/>
      <c r="E21" s="38"/>
      <c r="F21" s="38"/>
      <c r="G21" s="38"/>
      <c r="H21" s="2"/>
      <c r="I21" s="7"/>
      <c r="J21" s="29"/>
      <c r="K21" s="29"/>
      <c r="L21" s="2"/>
      <c r="M21" s="29"/>
      <c r="N21" s="29"/>
      <c r="O21" s="29"/>
      <c r="P21" s="29"/>
      <c r="Q21" s="29"/>
    </row>
    <row r="22" spans="1:18" ht="16.5" customHeight="1" x14ac:dyDescent="0.25">
      <c r="A22" s="2"/>
      <c r="B22" s="14" t="s">
        <v>17</v>
      </c>
      <c r="C22" s="14" t="s">
        <v>15</v>
      </c>
      <c r="D22" s="15" t="s">
        <v>16</v>
      </c>
      <c r="E22" s="14" t="s">
        <v>17</v>
      </c>
      <c r="F22" s="14" t="s">
        <v>15</v>
      </c>
      <c r="G22" s="15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</row>
    <row r="23" spans="1:18" ht="16.5" customHeight="1" thickBot="1" x14ac:dyDescent="0.3">
      <c r="A23" s="2"/>
      <c r="B23" s="3">
        <v>2011</v>
      </c>
      <c r="C23" s="3">
        <v>2011</v>
      </c>
      <c r="D23" s="3">
        <v>2012</v>
      </c>
      <c r="E23" s="3">
        <v>2012</v>
      </c>
      <c r="F23" s="3">
        <v>2012</v>
      </c>
      <c r="G23" s="3">
        <v>2013</v>
      </c>
      <c r="H23" s="3">
        <v>2013</v>
      </c>
      <c r="I23" s="3">
        <v>2013</v>
      </c>
      <c r="J23" s="3">
        <v>2014</v>
      </c>
      <c r="K23" s="3">
        <v>2014</v>
      </c>
      <c r="L23" s="3">
        <v>2014</v>
      </c>
      <c r="M23" s="3">
        <v>2015</v>
      </c>
      <c r="N23" s="3">
        <v>2015</v>
      </c>
      <c r="O23" s="3">
        <v>2015</v>
      </c>
    </row>
    <row r="24" spans="1:18" s="24" customFormat="1" ht="15" customHeight="1" thickTop="1" x14ac:dyDescent="0.25">
      <c r="A24" s="39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8" s="24" customFormat="1" ht="14.1" customHeight="1" x14ac:dyDescent="0.25">
      <c r="A25" s="7" t="s">
        <v>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>
        <v>7</v>
      </c>
      <c r="M25" s="16">
        <v>17</v>
      </c>
      <c r="N25" s="16">
        <v>0</v>
      </c>
      <c r="O25" s="16">
        <v>10</v>
      </c>
    </row>
    <row r="26" spans="1:18" s="24" customFormat="1" ht="14.1" customHeight="1" x14ac:dyDescent="0.25">
      <c r="A26" s="7" t="s">
        <v>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>
        <v>0</v>
      </c>
      <c r="M26" s="16">
        <v>0</v>
      </c>
      <c r="N26" s="16">
        <v>0</v>
      </c>
      <c r="O26" s="16">
        <v>17</v>
      </c>
    </row>
    <row r="27" spans="1:18" s="24" customFormat="1" x14ac:dyDescent="0.25">
      <c r="A27" s="7" t="s">
        <v>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>
        <v>0</v>
      </c>
      <c r="M27" s="16">
        <v>0</v>
      </c>
      <c r="N27" s="16">
        <v>0</v>
      </c>
      <c r="O27" s="16">
        <v>0</v>
      </c>
    </row>
    <row r="28" spans="1:18" s="24" customFormat="1" ht="14.1" customHeight="1" x14ac:dyDescent="0.25">
      <c r="A28" s="7" t="s">
        <v>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>
        <v>0</v>
      </c>
      <c r="M28" s="16">
        <v>0</v>
      </c>
      <c r="N28" s="16">
        <v>0</v>
      </c>
      <c r="O28" s="16">
        <v>0</v>
      </c>
    </row>
    <row r="29" spans="1:18" s="24" customFormat="1" ht="14.1" customHeight="1" x14ac:dyDescent="0.25">
      <c r="A29" s="12" t="s">
        <v>4</v>
      </c>
      <c r="B29" s="13">
        <f t="shared" ref="B29:H29" si="4">SUM(B25:B28)</f>
        <v>0</v>
      </c>
      <c r="C29" s="13">
        <f t="shared" si="4"/>
        <v>0</v>
      </c>
      <c r="D29" s="13">
        <f t="shared" si="4"/>
        <v>0</v>
      </c>
      <c r="E29" s="13">
        <f t="shared" si="4"/>
        <v>0</v>
      </c>
      <c r="F29" s="13">
        <f t="shared" si="4"/>
        <v>0</v>
      </c>
      <c r="G29" s="13">
        <f t="shared" si="4"/>
        <v>0</v>
      </c>
      <c r="H29" s="13">
        <f t="shared" si="4"/>
        <v>0</v>
      </c>
      <c r="I29" s="13">
        <f t="shared" ref="I29:O29" si="5">SUM(I25:I28)</f>
        <v>0</v>
      </c>
      <c r="J29" s="13">
        <f t="shared" si="5"/>
        <v>0</v>
      </c>
      <c r="K29" s="13">
        <f t="shared" si="5"/>
        <v>0</v>
      </c>
      <c r="L29" s="13">
        <f t="shared" si="5"/>
        <v>7</v>
      </c>
      <c r="M29" s="13">
        <f t="shared" si="5"/>
        <v>17</v>
      </c>
      <c r="N29" s="13">
        <f t="shared" si="5"/>
        <v>0</v>
      </c>
      <c r="O29" s="13">
        <f t="shared" si="5"/>
        <v>27</v>
      </c>
    </row>
    <row r="30" spans="1:18" s="24" customFormat="1" ht="14.1" customHeight="1" x14ac:dyDescent="0.25">
      <c r="A30" s="12"/>
      <c r="B30" s="12"/>
      <c r="K30" s="40"/>
      <c r="L30" s="37"/>
      <c r="M30" s="37"/>
      <c r="N30" s="37"/>
      <c r="O30" s="37"/>
      <c r="P30" s="37"/>
      <c r="Q30" s="37"/>
    </row>
    <row r="31" spans="1:18" ht="14.1" customHeight="1" thickBot="1" x14ac:dyDescent="0.3">
      <c r="A31" s="2"/>
      <c r="B31" s="3" t="s">
        <v>22</v>
      </c>
      <c r="C31" s="3" t="s">
        <v>23</v>
      </c>
      <c r="D31" s="3" t="s">
        <v>24</v>
      </c>
      <c r="E31" s="3" t="s">
        <v>25</v>
      </c>
      <c r="F31" s="3" t="s">
        <v>205</v>
      </c>
      <c r="G31" s="3" t="s">
        <v>238</v>
      </c>
      <c r="H31" s="4"/>
      <c r="I31" s="5"/>
      <c r="J31" s="3" t="s">
        <v>22</v>
      </c>
      <c r="K31" s="3" t="s">
        <v>23</v>
      </c>
      <c r="L31" s="3" t="s">
        <v>24</v>
      </c>
      <c r="M31" s="3" t="s">
        <v>25</v>
      </c>
      <c r="N31" s="3" t="s">
        <v>205</v>
      </c>
      <c r="O31" s="3" t="s">
        <v>238</v>
      </c>
      <c r="P31" s="29"/>
      <c r="Q31" s="29"/>
      <c r="R31" s="29"/>
    </row>
    <row r="32" spans="1:18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I32" s="8" t="s">
        <v>143</v>
      </c>
      <c r="J32" s="7"/>
      <c r="K32" s="7"/>
      <c r="L32" s="7"/>
      <c r="M32" s="7"/>
      <c r="N32" s="7"/>
      <c r="O32" s="7"/>
      <c r="P32" s="29"/>
      <c r="Q32" s="29"/>
      <c r="R32" s="29"/>
    </row>
    <row r="33" spans="1:18" ht="14.1" customHeight="1" x14ac:dyDescent="0.25">
      <c r="A33" s="2" t="s">
        <v>1</v>
      </c>
      <c r="B33" s="16"/>
      <c r="C33" s="9"/>
      <c r="D33" s="9"/>
      <c r="E33" s="9"/>
      <c r="F33" s="9">
        <v>80</v>
      </c>
      <c r="G33" s="9">
        <v>176</v>
      </c>
      <c r="H33" s="4"/>
      <c r="I33" s="144" t="s">
        <v>102</v>
      </c>
      <c r="J33" s="45"/>
      <c r="K33" s="45"/>
      <c r="L33" s="45"/>
      <c r="M33" s="45"/>
      <c r="N33" s="45" t="s">
        <v>233</v>
      </c>
      <c r="O33" s="45" t="s">
        <v>248</v>
      </c>
      <c r="P33" s="29"/>
      <c r="Q33" s="29"/>
      <c r="R33" s="29"/>
    </row>
    <row r="34" spans="1:18" ht="14.1" customHeight="1" x14ac:dyDescent="0.25">
      <c r="A34" s="7" t="s">
        <v>2</v>
      </c>
      <c r="B34" s="16"/>
      <c r="C34" s="9"/>
      <c r="D34" s="9"/>
      <c r="E34" s="9"/>
      <c r="F34" s="9">
        <v>29</v>
      </c>
      <c r="G34" s="9">
        <v>36</v>
      </c>
      <c r="H34" s="4"/>
      <c r="I34" s="144" t="s">
        <v>103</v>
      </c>
      <c r="J34" s="46"/>
      <c r="K34" s="46"/>
      <c r="L34" s="46"/>
      <c r="M34" s="46"/>
      <c r="N34" s="46" t="s">
        <v>234</v>
      </c>
      <c r="O34" s="46" t="s">
        <v>242</v>
      </c>
      <c r="P34" s="29"/>
      <c r="Q34" s="29"/>
      <c r="R34" s="29"/>
    </row>
    <row r="35" spans="1:18" ht="14.1" customHeight="1" x14ac:dyDescent="0.25">
      <c r="A35" s="7" t="s">
        <v>3</v>
      </c>
      <c r="B35" s="16"/>
      <c r="C35" s="9"/>
      <c r="D35" s="9"/>
      <c r="E35" s="9"/>
      <c r="F35" s="9">
        <v>0</v>
      </c>
      <c r="G35" s="9">
        <v>0</v>
      </c>
      <c r="H35" s="4"/>
      <c r="I35" s="144" t="s">
        <v>104</v>
      </c>
      <c r="J35" s="46"/>
      <c r="K35" s="46"/>
      <c r="L35" s="46"/>
      <c r="M35" s="46"/>
      <c r="N35" s="162" t="s">
        <v>235</v>
      </c>
      <c r="O35" s="162" t="s">
        <v>253</v>
      </c>
      <c r="P35" s="29"/>
      <c r="Q35" s="29"/>
      <c r="R35" s="29"/>
    </row>
    <row r="36" spans="1:18" ht="14.1" customHeight="1" x14ac:dyDescent="0.25">
      <c r="A36" s="12" t="s">
        <v>4</v>
      </c>
      <c r="B36" s="13">
        <f t="shared" ref="B36:G36" si="6">SUM(B33:B35)</f>
        <v>0</v>
      </c>
      <c r="C36" s="13">
        <f t="shared" si="6"/>
        <v>0</v>
      </c>
      <c r="D36" s="13">
        <f t="shared" si="6"/>
        <v>0</v>
      </c>
      <c r="E36" s="13">
        <f t="shared" si="6"/>
        <v>0</v>
      </c>
      <c r="F36" s="13">
        <f t="shared" si="6"/>
        <v>109</v>
      </c>
      <c r="G36" s="13">
        <f t="shared" si="6"/>
        <v>212</v>
      </c>
      <c r="H36" s="4"/>
      <c r="I36" s="145" t="s">
        <v>117</v>
      </c>
      <c r="J36" s="47"/>
      <c r="K36" s="47"/>
      <c r="L36" s="45"/>
      <c r="M36" s="47"/>
      <c r="N36" s="47" t="s">
        <v>236</v>
      </c>
      <c r="O36" s="47" t="s">
        <v>259</v>
      </c>
      <c r="P36" s="29"/>
      <c r="Q36" s="29"/>
      <c r="R36" s="29"/>
    </row>
    <row r="37" spans="1:18" ht="14.1" customHeight="1" x14ac:dyDescent="0.25">
      <c r="B37" s="44"/>
      <c r="C37" s="44"/>
      <c r="D37" s="44"/>
      <c r="F37" s="21"/>
      <c r="G37" s="21"/>
      <c r="H37" s="4"/>
      <c r="I37" s="145" t="s">
        <v>118</v>
      </c>
      <c r="J37" s="47"/>
      <c r="K37" s="47"/>
      <c r="L37" s="45"/>
      <c r="M37" s="47"/>
      <c r="N37" s="47" t="s">
        <v>237</v>
      </c>
      <c r="O37" s="47" t="s">
        <v>260</v>
      </c>
      <c r="P37" s="29"/>
      <c r="Q37" s="29"/>
      <c r="R37" s="29"/>
    </row>
    <row r="38" spans="1:18" ht="14.1" customHeight="1" x14ac:dyDescent="0.25">
      <c r="B38" s="44"/>
      <c r="C38" s="44"/>
      <c r="D38" s="44"/>
      <c r="F38" s="21"/>
      <c r="G38" s="21"/>
      <c r="H38" s="4"/>
      <c r="I38" s="4"/>
      <c r="J38" s="4"/>
      <c r="K38" s="4"/>
      <c r="L38" s="2"/>
      <c r="M38" s="11" t="s">
        <v>95</v>
      </c>
      <c r="N38" s="1"/>
      <c r="O38" s="29"/>
      <c r="P38" s="29"/>
      <c r="Q38" s="29"/>
      <c r="R38" s="29"/>
    </row>
    <row r="39" spans="1:18" ht="14.1" customHeight="1" x14ac:dyDescent="0.25">
      <c r="A39" s="21"/>
      <c r="B39" s="21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9"/>
      <c r="O39" s="29"/>
      <c r="P39" s="29"/>
      <c r="Q39" s="29"/>
    </row>
    <row r="40" spans="1:18" ht="14.1" customHeight="1" x14ac:dyDescent="0.25">
      <c r="A40" s="2"/>
      <c r="B40" s="14" t="s">
        <v>17</v>
      </c>
      <c r="C40" s="14" t="s">
        <v>15</v>
      </c>
      <c r="D40" s="15" t="s">
        <v>16</v>
      </c>
      <c r="E40" s="14" t="s">
        <v>17</v>
      </c>
      <c r="F40" s="14" t="s">
        <v>15</v>
      </c>
      <c r="G40" s="15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</row>
    <row r="41" spans="1:18" s="24" customFormat="1" ht="14.1" customHeight="1" thickBot="1" x14ac:dyDescent="0.3">
      <c r="A41" s="2"/>
      <c r="B41" s="3">
        <v>2011</v>
      </c>
      <c r="C41" s="3">
        <v>2011</v>
      </c>
      <c r="D41" s="3">
        <v>2012</v>
      </c>
      <c r="E41" s="3">
        <v>2012</v>
      </c>
      <c r="F41" s="3">
        <v>2012</v>
      </c>
      <c r="G41" s="3">
        <v>2013</v>
      </c>
      <c r="H41" s="3">
        <v>2013</v>
      </c>
      <c r="I41" s="3">
        <v>2013</v>
      </c>
      <c r="J41" s="3">
        <v>2014</v>
      </c>
      <c r="K41" s="3">
        <v>2014</v>
      </c>
      <c r="L41" s="3">
        <v>2014</v>
      </c>
      <c r="M41" s="3">
        <v>2015</v>
      </c>
      <c r="N41" s="3">
        <v>2015</v>
      </c>
      <c r="O41" s="3">
        <v>2015</v>
      </c>
      <c r="P41" s="3">
        <v>2016</v>
      </c>
    </row>
    <row r="42" spans="1:18" s="24" customFormat="1" ht="16.5" customHeight="1" thickTop="1" x14ac:dyDescent="0.25">
      <c r="A42" s="6" t="s">
        <v>92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8" s="24" customFormat="1" ht="16.5" customHeight="1" x14ac:dyDescent="0.25">
      <c r="A43" s="7" t="s">
        <v>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>
        <v>1206</v>
      </c>
      <c r="M43" s="16">
        <v>1179</v>
      </c>
      <c r="N43" s="16">
        <v>231</v>
      </c>
      <c r="O43" s="16">
        <v>2635</v>
      </c>
      <c r="P43" s="16">
        <v>2817</v>
      </c>
    </row>
    <row r="44" spans="1:18" s="24" customFormat="1" x14ac:dyDescent="0.25">
      <c r="A44" s="7" t="s">
        <v>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>
        <v>352</v>
      </c>
      <c r="M44" s="16">
        <v>329</v>
      </c>
      <c r="N44" s="16">
        <v>270</v>
      </c>
      <c r="O44" s="16">
        <v>436</v>
      </c>
      <c r="P44" s="16">
        <v>390</v>
      </c>
    </row>
    <row r="45" spans="1:18" s="24" customFormat="1" x14ac:dyDescent="0.25">
      <c r="A45" s="7" t="s">
        <v>3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1:18" s="24" customFormat="1" x14ac:dyDescent="0.25">
      <c r="A46" s="12" t="s">
        <v>4</v>
      </c>
      <c r="B46" s="42">
        <f t="shared" ref="B46:J46" si="7">SUM(B43:B45)</f>
        <v>0</v>
      </c>
      <c r="C46" s="42">
        <f t="shared" si="7"/>
        <v>0</v>
      </c>
      <c r="D46" s="42">
        <f t="shared" si="7"/>
        <v>0</v>
      </c>
      <c r="E46" s="42">
        <f t="shared" si="7"/>
        <v>0</v>
      </c>
      <c r="F46" s="42">
        <f t="shared" si="7"/>
        <v>0</v>
      </c>
      <c r="G46" s="42">
        <f t="shared" si="7"/>
        <v>0</v>
      </c>
      <c r="H46" s="42">
        <f t="shared" si="7"/>
        <v>0</v>
      </c>
      <c r="I46" s="42">
        <f t="shared" si="7"/>
        <v>0</v>
      </c>
      <c r="J46" s="42">
        <f t="shared" si="7"/>
        <v>0</v>
      </c>
      <c r="K46" s="42">
        <f t="shared" ref="K46:P46" si="8">SUM(K43:K45)</f>
        <v>0</v>
      </c>
      <c r="L46" s="42">
        <f t="shared" si="8"/>
        <v>1558</v>
      </c>
      <c r="M46" s="42">
        <f t="shared" si="8"/>
        <v>1508</v>
      </c>
      <c r="N46" s="42">
        <f t="shared" si="8"/>
        <v>501</v>
      </c>
      <c r="O46" s="42">
        <f t="shared" si="8"/>
        <v>3071</v>
      </c>
      <c r="P46" s="42">
        <f t="shared" si="8"/>
        <v>3207</v>
      </c>
    </row>
    <row r="47" spans="1:18" x14ac:dyDescent="0.25">
      <c r="A47" s="2"/>
      <c r="B47" s="7"/>
      <c r="J47" s="2"/>
      <c r="K47" s="2"/>
      <c r="L47" s="2"/>
      <c r="M47" s="29"/>
      <c r="N47" s="29"/>
      <c r="O47" s="29"/>
      <c r="P47" s="29"/>
      <c r="Q47" s="29"/>
    </row>
    <row r="48" spans="1:18" x14ac:dyDescent="0.25">
      <c r="B48" s="44"/>
      <c r="C48" s="44"/>
      <c r="D48" s="44"/>
      <c r="I48" s="44"/>
      <c r="M48" s="29"/>
      <c r="N48" s="29"/>
      <c r="O48" s="29"/>
      <c r="P48" s="29"/>
      <c r="Q48" s="29"/>
    </row>
    <row r="49" spans="1:18" s="24" customFormat="1" ht="16.5" thickBot="1" x14ac:dyDescent="0.3">
      <c r="A49" s="54"/>
      <c r="B49" s="55" t="s">
        <v>23</v>
      </c>
      <c r="C49" s="55" t="s">
        <v>24</v>
      </c>
      <c r="D49" s="55" t="s">
        <v>25</v>
      </c>
      <c r="E49" s="55" t="s">
        <v>205</v>
      </c>
      <c r="F49" s="55" t="s">
        <v>238</v>
      </c>
      <c r="J49" s="55" t="s">
        <v>23</v>
      </c>
      <c r="K49" s="55" t="s">
        <v>24</v>
      </c>
      <c r="L49" s="55" t="s">
        <v>25</v>
      </c>
      <c r="M49" s="55" t="s">
        <v>205</v>
      </c>
      <c r="N49" s="55" t="s">
        <v>238</v>
      </c>
      <c r="O49" s="37"/>
      <c r="P49" s="37"/>
      <c r="Q49" s="37"/>
      <c r="R49" s="37"/>
    </row>
    <row r="50" spans="1:18" s="24" customFormat="1" ht="16.5" thickTop="1" x14ac:dyDescent="0.25">
      <c r="A50" s="56" t="s">
        <v>28</v>
      </c>
      <c r="B50" s="57"/>
      <c r="C50" s="57"/>
      <c r="D50" s="57"/>
      <c r="E50" s="57"/>
      <c r="F50" s="57"/>
      <c r="H50" s="44"/>
      <c r="O50" s="37"/>
      <c r="P50" s="37"/>
      <c r="Q50" s="37"/>
      <c r="R50" s="37"/>
    </row>
    <row r="51" spans="1:18" s="24" customFormat="1" x14ac:dyDescent="0.25">
      <c r="A51" s="58" t="s">
        <v>7</v>
      </c>
      <c r="B51" s="59"/>
      <c r="C51" s="59"/>
      <c r="D51" s="59"/>
      <c r="E51" s="59">
        <v>1</v>
      </c>
      <c r="F51" s="59">
        <v>0</v>
      </c>
      <c r="H51" s="44"/>
      <c r="I51" s="149" t="s">
        <v>13</v>
      </c>
      <c r="J51" s="59"/>
      <c r="K51" s="59"/>
      <c r="L51" s="59"/>
      <c r="M51" s="59">
        <v>0</v>
      </c>
      <c r="N51" s="59">
        <v>0</v>
      </c>
      <c r="O51" s="37"/>
      <c r="P51" s="37"/>
      <c r="Q51" s="37"/>
      <c r="R51" s="37"/>
    </row>
    <row r="52" spans="1:18" s="24" customFormat="1" x14ac:dyDescent="0.25">
      <c r="A52" s="58" t="s">
        <v>8</v>
      </c>
      <c r="B52" s="59"/>
      <c r="C52" s="59"/>
      <c r="D52" s="59"/>
      <c r="E52" s="59">
        <v>4</v>
      </c>
      <c r="F52" s="59">
        <v>3</v>
      </c>
      <c r="H52" s="44"/>
      <c r="J52" s="62"/>
      <c r="K52" s="62"/>
      <c r="L52" s="62"/>
      <c r="M52" s="62"/>
      <c r="N52" s="62"/>
      <c r="O52" s="37"/>
      <c r="P52" s="37"/>
      <c r="Q52" s="37"/>
      <c r="R52" s="37"/>
    </row>
    <row r="53" spans="1:18" s="24" customFormat="1" x14ac:dyDescent="0.25">
      <c r="A53" s="58" t="s">
        <v>11</v>
      </c>
      <c r="B53" s="59"/>
      <c r="C53" s="59"/>
      <c r="D53" s="59"/>
      <c r="E53" s="59">
        <v>1</v>
      </c>
      <c r="F53" s="59">
        <v>6</v>
      </c>
      <c r="I53" s="149" t="s">
        <v>14</v>
      </c>
      <c r="J53" s="59"/>
      <c r="K53" s="59"/>
      <c r="L53" s="59"/>
      <c r="M53" s="59">
        <v>1</v>
      </c>
      <c r="N53" s="59">
        <v>2</v>
      </c>
      <c r="O53" s="37"/>
      <c r="P53" s="37"/>
      <c r="Q53" s="37"/>
      <c r="R53" s="37"/>
    </row>
    <row r="54" spans="1:18" s="24" customFormat="1" x14ac:dyDescent="0.25">
      <c r="A54" s="63"/>
      <c r="B54" s="57"/>
      <c r="C54" s="57"/>
      <c r="D54" s="57"/>
      <c r="E54" s="57"/>
      <c r="F54" s="57"/>
      <c r="O54" s="37"/>
      <c r="P54" s="37"/>
      <c r="Q54" s="37"/>
      <c r="R54" s="37"/>
    </row>
    <row r="55" spans="1:18" s="24" customFormat="1" x14ac:dyDescent="0.25">
      <c r="A55" s="64" t="s">
        <v>29</v>
      </c>
      <c r="B55" s="44"/>
      <c r="C55" s="44"/>
      <c r="D55" s="44"/>
      <c r="E55" s="44"/>
      <c r="F55" s="163"/>
      <c r="I55" s="147" t="s">
        <v>9</v>
      </c>
      <c r="J55" s="60"/>
      <c r="K55" s="60"/>
      <c r="L55" s="60"/>
      <c r="M55" s="60"/>
      <c r="N55" s="60"/>
      <c r="O55" s="37"/>
      <c r="P55" s="37"/>
      <c r="Q55" s="37"/>
      <c r="R55" s="37"/>
    </row>
    <row r="56" spans="1:18" s="24" customFormat="1" x14ac:dyDescent="0.25">
      <c r="A56" s="58" t="s">
        <v>7</v>
      </c>
      <c r="B56" s="68"/>
      <c r="C56" s="68"/>
      <c r="D56" s="68"/>
      <c r="E56" s="68">
        <v>0</v>
      </c>
      <c r="F56" s="68">
        <v>1</v>
      </c>
      <c r="I56" s="58" t="s">
        <v>7</v>
      </c>
      <c r="J56" s="59"/>
      <c r="K56" s="59"/>
      <c r="L56" s="59"/>
      <c r="M56" s="59">
        <v>0</v>
      </c>
      <c r="N56" s="59">
        <v>0</v>
      </c>
      <c r="O56" s="37"/>
      <c r="P56" s="37"/>
      <c r="Q56" s="37"/>
      <c r="R56" s="37"/>
    </row>
    <row r="57" spans="1:18" s="24" customFormat="1" x14ac:dyDescent="0.25">
      <c r="A57" s="65" t="s">
        <v>30</v>
      </c>
      <c r="B57" s="68"/>
      <c r="C57" s="68"/>
      <c r="D57" s="68"/>
      <c r="E57" s="68">
        <v>0</v>
      </c>
      <c r="F57" s="68">
        <v>0</v>
      </c>
      <c r="I57" s="58" t="s">
        <v>8</v>
      </c>
      <c r="J57" s="59"/>
      <c r="K57" s="59"/>
      <c r="L57" s="59"/>
      <c r="M57" s="59">
        <v>0</v>
      </c>
      <c r="N57" s="59">
        <v>0</v>
      </c>
      <c r="O57" s="37"/>
      <c r="P57" s="37"/>
      <c r="Q57" s="37"/>
      <c r="R57" s="37"/>
    </row>
    <row r="58" spans="1:18" s="24" customFormat="1" x14ac:dyDescent="0.25">
      <c r="A58" s="58" t="s">
        <v>8</v>
      </c>
      <c r="B58" s="68"/>
      <c r="C58" s="68"/>
      <c r="D58" s="68"/>
      <c r="E58" s="68">
        <v>0</v>
      </c>
      <c r="F58" s="68">
        <v>0</v>
      </c>
      <c r="I58" s="58" t="s">
        <v>11</v>
      </c>
      <c r="J58" s="59"/>
      <c r="K58" s="59"/>
      <c r="L58" s="59"/>
      <c r="M58" s="59">
        <v>0</v>
      </c>
      <c r="N58" s="59">
        <v>0</v>
      </c>
      <c r="O58" s="37"/>
      <c r="P58" s="37"/>
      <c r="Q58" s="37"/>
      <c r="R58" s="37"/>
    </row>
    <row r="59" spans="1:18" s="24" customFormat="1" x14ac:dyDescent="0.25">
      <c r="A59" s="60"/>
      <c r="B59" s="44"/>
      <c r="C59" s="44"/>
      <c r="D59" s="44"/>
      <c r="E59" s="44"/>
      <c r="F59" s="163"/>
      <c r="I59" s="148"/>
      <c r="J59" s="44"/>
      <c r="K59" s="44"/>
      <c r="L59" s="44"/>
      <c r="M59" s="44"/>
      <c r="N59" s="163"/>
      <c r="O59" s="37"/>
      <c r="P59" s="37"/>
      <c r="Q59" s="37"/>
      <c r="R59" s="37"/>
    </row>
    <row r="60" spans="1:18" s="24" customFormat="1" x14ac:dyDescent="0.25">
      <c r="A60" s="61" t="s">
        <v>6</v>
      </c>
      <c r="B60" s="57"/>
      <c r="C60" s="57"/>
      <c r="D60" s="57"/>
      <c r="E60" s="57"/>
      <c r="F60" s="57"/>
      <c r="I60" s="149" t="s">
        <v>10</v>
      </c>
      <c r="J60" s="57"/>
      <c r="K60" s="57"/>
      <c r="L60" s="57"/>
      <c r="M60" s="57"/>
      <c r="N60" s="57"/>
      <c r="O60" s="37"/>
      <c r="P60" s="37"/>
      <c r="Q60" s="37"/>
      <c r="R60" s="37"/>
    </row>
    <row r="61" spans="1:18" x14ac:dyDescent="0.25">
      <c r="A61" s="58" t="s">
        <v>7</v>
      </c>
      <c r="B61" s="59"/>
      <c r="C61" s="59"/>
      <c r="D61" s="59"/>
      <c r="E61" s="59">
        <v>0</v>
      </c>
      <c r="F61" s="59">
        <v>0</v>
      </c>
      <c r="H61" s="24"/>
      <c r="I61" s="58" t="s">
        <v>7</v>
      </c>
      <c r="J61" s="59"/>
      <c r="K61" s="59"/>
      <c r="L61" s="59"/>
      <c r="M61" s="59">
        <v>0</v>
      </c>
      <c r="N61" s="59">
        <v>0</v>
      </c>
      <c r="O61" s="29"/>
      <c r="P61" s="29"/>
      <c r="Q61" s="29"/>
      <c r="R61" s="29"/>
    </row>
    <row r="62" spans="1:18" x14ac:dyDescent="0.25">
      <c r="A62" s="58" t="s">
        <v>8</v>
      </c>
      <c r="B62" s="59"/>
      <c r="C62" s="59"/>
      <c r="D62" s="59"/>
      <c r="E62" s="59">
        <v>0</v>
      </c>
      <c r="F62" s="59">
        <v>0</v>
      </c>
      <c r="H62" s="24"/>
      <c r="I62" s="58" t="s">
        <v>8</v>
      </c>
      <c r="J62" s="59"/>
      <c r="K62" s="59"/>
      <c r="L62" s="59"/>
      <c r="M62" s="59">
        <v>0</v>
      </c>
      <c r="N62" s="59">
        <v>0</v>
      </c>
    </row>
    <row r="63" spans="1:18" x14ac:dyDescent="0.25">
      <c r="A63" s="58" t="s">
        <v>11</v>
      </c>
      <c r="B63" s="59"/>
      <c r="C63" s="59"/>
      <c r="D63" s="59"/>
      <c r="E63" s="59">
        <v>0</v>
      </c>
      <c r="F63" s="59">
        <v>0</v>
      </c>
      <c r="H63" s="24"/>
      <c r="I63" s="58" t="s">
        <v>11</v>
      </c>
      <c r="J63" s="59"/>
      <c r="K63" s="59"/>
      <c r="L63" s="59"/>
      <c r="M63" s="59">
        <v>2</v>
      </c>
      <c r="N63" s="59">
        <v>1</v>
      </c>
    </row>
    <row r="64" spans="1:18" x14ac:dyDescent="0.25">
      <c r="A64" s="63"/>
      <c r="B64" s="57"/>
      <c r="C64" s="57"/>
      <c r="D64" s="57"/>
      <c r="E64" s="60"/>
      <c r="F64" s="60"/>
      <c r="H64" s="24"/>
      <c r="I64" s="58" t="s">
        <v>20</v>
      </c>
      <c r="J64" s="59"/>
      <c r="K64" s="59"/>
      <c r="L64" s="59"/>
      <c r="M64" s="59">
        <v>0</v>
      </c>
      <c r="N64" s="59">
        <v>0</v>
      </c>
    </row>
    <row r="65" spans="1:14" x14ac:dyDescent="0.25">
      <c r="A65" s="2"/>
      <c r="B65" s="7"/>
      <c r="C65" s="7"/>
      <c r="D65" s="7"/>
      <c r="E65" s="2"/>
      <c r="F65" s="2"/>
      <c r="G65" s="2"/>
      <c r="H65" s="7"/>
      <c r="I65" s="67"/>
      <c r="J65" s="7"/>
      <c r="K65" s="2"/>
      <c r="L65" s="2"/>
      <c r="M65" s="2"/>
      <c r="N65" s="2"/>
    </row>
    <row r="66" spans="1:14" x14ac:dyDescent="0.25">
      <c r="A66" s="2"/>
      <c r="B66" s="7"/>
      <c r="C66" s="7"/>
      <c r="D66" s="7"/>
      <c r="E66" s="2"/>
      <c r="F66" s="2"/>
      <c r="G66" s="2"/>
      <c r="H66" s="2"/>
      <c r="I66" s="149" t="s">
        <v>31</v>
      </c>
      <c r="J66" s="59"/>
      <c r="K66" s="59"/>
      <c r="L66" s="59"/>
      <c r="M66" s="59">
        <v>7</v>
      </c>
      <c r="N66" s="59">
        <v>39</v>
      </c>
    </row>
    <row r="67" spans="1:14" ht="15.6" customHeight="1" x14ac:dyDescent="0.25">
      <c r="A67" s="134" t="s">
        <v>80</v>
      </c>
      <c r="B67" s="2"/>
      <c r="C67" s="2"/>
      <c r="D67" s="2"/>
      <c r="E67" s="60"/>
      <c r="F67" s="2"/>
      <c r="G67" s="2"/>
      <c r="H67" s="67"/>
      <c r="I67" s="2"/>
      <c r="J67" s="2"/>
      <c r="K67" s="2"/>
      <c r="L67" s="2"/>
      <c r="M67" s="36"/>
    </row>
    <row r="68" spans="1:14" ht="15.6" customHeight="1" x14ac:dyDescent="0.25">
      <c r="A68" s="153"/>
      <c r="B68" s="66" t="s">
        <v>205</v>
      </c>
      <c r="C68" s="66" t="s">
        <v>238</v>
      </c>
      <c r="D68" s="135" t="s">
        <v>32</v>
      </c>
      <c r="E68" s="60"/>
      <c r="F68" s="2"/>
      <c r="G68" s="2"/>
      <c r="H68" s="2"/>
      <c r="I68" s="2"/>
      <c r="J68" s="2"/>
      <c r="K68" s="2"/>
      <c r="L68" s="2"/>
      <c r="M68" s="36"/>
    </row>
    <row r="69" spans="1:14" ht="15.6" customHeight="1" x14ac:dyDescent="0.25">
      <c r="A69" s="67" t="s">
        <v>33</v>
      </c>
      <c r="B69" s="68">
        <v>1</v>
      </c>
      <c r="C69" s="68">
        <v>1</v>
      </c>
      <c r="D69" s="156">
        <f>(C69-B69)/B69</f>
        <v>0</v>
      </c>
      <c r="E69" s="60"/>
      <c r="F69" s="2"/>
      <c r="G69" s="2"/>
      <c r="H69" s="2"/>
      <c r="I69" s="2"/>
      <c r="J69" s="2"/>
      <c r="K69" s="2"/>
      <c r="L69" s="2"/>
      <c r="M69" s="36"/>
    </row>
    <row r="70" spans="1:14" ht="15.6" customHeight="1" x14ac:dyDescent="0.25">
      <c r="A70" s="67" t="s">
        <v>34</v>
      </c>
      <c r="B70" s="68">
        <v>2</v>
      </c>
      <c r="C70" s="68">
        <v>6</v>
      </c>
      <c r="D70" s="156">
        <f>(C70-B70)/B70</f>
        <v>2</v>
      </c>
      <c r="E70" s="60"/>
      <c r="F70" s="2"/>
      <c r="G70" s="2"/>
      <c r="H70" s="2"/>
      <c r="I70" s="2"/>
      <c r="J70" s="2"/>
      <c r="K70" s="2"/>
      <c r="L70" s="2"/>
      <c r="M70" s="36"/>
    </row>
    <row r="71" spans="1:14" ht="15.6" customHeight="1" x14ac:dyDescent="0.25">
      <c r="A71" s="69" t="s">
        <v>203</v>
      </c>
      <c r="B71" s="7"/>
      <c r="C71" s="7"/>
      <c r="D71" s="7"/>
      <c r="E71" s="60"/>
      <c r="F71" s="2"/>
      <c r="G71" s="2"/>
      <c r="H71" s="2"/>
      <c r="I71" s="2"/>
      <c r="J71" s="2"/>
      <c r="K71" s="2"/>
      <c r="L71" s="2"/>
      <c r="M71" s="36"/>
    </row>
    <row r="72" spans="1:14" ht="15.6" customHeight="1" x14ac:dyDescent="0.25">
      <c r="A72" s="69"/>
      <c r="B72" s="7"/>
      <c r="C72" s="7"/>
      <c r="D72" s="7"/>
      <c r="E72" s="60"/>
      <c r="F72" s="2"/>
      <c r="G72" s="2"/>
      <c r="H72" s="2"/>
      <c r="I72" s="2"/>
      <c r="J72" s="2"/>
      <c r="K72" s="2"/>
      <c r="L72" s="2"/>
      <c r="M72" s="36"/>
    </row>
    <row r="73" spans="1:14" ht="15.6" customHeight="1" x14ac:dyDescent="0.25">
      <c r="A73" s="2"/>
      <c r="B73" s="7"/>
      <c r="C73" s="7"/>
      <c r="D73" s="7"/>
      <c r="E73" s="60"/>
      <c r="F73" s="2"/>
      <c r="G73" s="2"/>
      <c r="H73" s="2"/>
      <c r="I73" s="2"/>
      <c r="J73" s="2"/>
      <c r="K73" s="2"/>
      <c r="L73" s="2"/>
      <c r="M73" s="36"/>
    </row>
    <row r="74" spans="1:14" x14ac:dyDescent="0.25">
      <c r="A74" s="165" t="s">
        <v>239</v>
      </c>
      <c r="B74" s="165"/>
      <c r="C74" s="165"/>
      <c r="D74" s="165"/>
      <c r="E74" s="165"/>
      <c r="F74" s="165"/>
      <c r="H74" s="36"/>
      <c r="I74" s="41"/>
      <c r="J74" s="36"/>
      <c r="K74" s="36"/>
      <c r="L74" s="36"/>
    </row>
    <row r="75" spans="1:14" x14ac:dyDescent="0.25">
      <c r="A75" s="165"/>
      <c r="B75" s="165"/>
      <c r="C75" s="165"/>
      <c r="D75" s="165"/>
      <c r="E75" s="165"/>
      <c r="F75" s="165"/>
      <c r="G75" s="36"/>
      <c r="H75" s="36"/>
      <c r="I75" s="41"/>
      <c r="J75" s="36"/>
      <c r="K75" s="36"/>
      <c r="L75" s="36"/>
    </row>
    <row r="76" spans="1:14" x14ac:dyDescent="0.25">
      <c r="A76" s="166"/>
      <c r="B76" s="166"/>
      <c r="C76" s="166"/>
      <c r="D76" s="166"/>
      <c r="E76" s="166"/>
      <c r="F76" s="166"/>
      <c r="G76" s="36"/>
      <c r="H76" s="36"/>
      <c r="I76" s="41"/>
      <c r="J76" s="36"/>
      <c r="K76" s="36"/>
      <c r="L76" s="36"/>
    </row>
    <row r="77" spans="1:14" ht="30.75" customHeight="1" x14ac:dyDescent="0.25">
      <c r="A77" s="70" t="s">
        <v>231</v>
      </c>
      <c r="B77" s="167" t="s">
        <v>84</v>
      </c>
      <c r="C77" s="168"/>
      <c r="D77" s="167" t="s">
        <v>40</v>
      </c>
      <c r="E77" s="168"/>
      <c r="F77" s="71"/>
      <c r="G77" s="36"/>
      <c r="H77" s="36"/>
      <c r="I77" s="41"/>
      <c r="J77" s="36"/>
      <c r="K77" s="36"/>
      <c r="L77" s="36"/>
    </row>
    <row r="78" spans="1:14" x14ac:dyDescent="0.25">
      <c r="A78" s="72"/>
      <c r="B78" s="73"/>
      <c r="C78" s="74"/>
      <c r="D78" s="73"/>
      <c r="E78" s="74"/>
      <c r="F78" s="74" t="s">
        <v>4</v>
      </c>
      <c r="G78" s="36"/>
      <c r="H78" s="36"/>
      <c r="I78" s="41"/>
      <c r="J78" s="36"/>
      <c r="K78" s="36"/>
      <c r="L78" s="36"/>
    </row>
    <row r="79" spans="1:14" x14ac:dyDescent="0.25">
      <c r="A79" s="75"/>
      <c r="B79" s="76" t="s">
        <v>41</v>
      </c>
      <c r="C79" s="77" t="s">
        <v>42</v>
      </c>
      <c r="D79" s="76" t="s">
        <v>41</v>
      </c>
      <c r="E79" s="77" t="s">
        <v>43</v>
      </c>
      <c r="F79" s="77" t="s">
        <v>41</v>
      </c>
      <c r="G79" s="36"/>
      <c r="L79" s="36"/>
    </row>
    <row r="80" spans="1:14" x14ac:dyDescent="0.25">
      <c r="A80" s="78" t="s">
        <v>1</v>
      </c>
      <c r="B80" s="72"/>
      <c r="C80" s="79"/>
      <c r="D80" s="72"/>
      <c r="E80" s="79"/>
      <c r="F80" s="78"/>
      <c r="G80" s="36"/>
      <c r="L80" s="36"/>
    </row>
    <row r="81" spans="1:12" x14ac:dyDescent="0.25">
      <c r="A81" s="80" t="s">
        <v>68</v>
      </c>
      <c r="B81" s="81">
        <v>635</v>
      </c>
      <c r="C81" s="157">
        <f>B81/F81</f>
        <v>0.67266949152542377</v>
      </c>
      <c r="D81" s="81">
        <f>F81-B81</f>
        <v>309</v>
      </c>
      <c r="E81" s="157">
        <f>D81/F81</f>
        <v>0.32733050847457629</v>
      </c>
      <c r="F81" s="82">
        <v>944</v>
      </c>
      <c r="G81" s="36"/>
      <c r="L81" s="36"/>
    </row>
    <row r="82" spans="1:12" s="164" customFormat="1" x14ac:dyDescent="0.25">
      <c r="A82" s="80" t="s">
        <v>232</v>
      </c>
      <c r="B82" s="81">
        <v>255</v>
      </c>
      <c r="C82" s="157">
        <f t="shared" ref="C82:C84" si="9">B82/F82</f>
        <v>0.86734693877551017</v>
      </c>
      <c r="D82" s="81">
        <f t="shared" ref="D82:D84" si="10">F82-B82</f>
        <v>39</v>
      </c>
      <c r="E82" s="157">
        <f t="shared" ref="E82:E84" si="11">D82/F82</f>
        <v>0.1326530612244898</v>
      </c>
      <c r="F82" s="82">
        <v>294</v>
      </c>
      <c r="G82" s="36"/>
      <c r="I82" s="24"/>
      <c r="L82" s="36"/>
    </row>
    <row r="83" spans="1:12" s="164" customFormat="1" x14ac:dyDescent="0.25">
      <c r="A83" s="80" t="s">
        <v>268</v>
      </c>
      <c r="B83" s="81">
        <v>0</v>
      </c>
      <c r="C83" s="157">
        <f t="shared" si="9"/>
        <v>0</v>
      </c>
      <c r="D83" s="81">
        <f t="shared" si="10"/>
        <v>765</v>
      </c>
      <c r="E83" s="157">
        <f t="shared" si="11"/>
        <v>1</v>
      </c>
      <c r="F83" s="82">
        <v>765</v>
      </c>
      <c r="G83" s="36"/>
      <c r="I83" s="24"/>
      <c r="L83" s="36"/>
    </row>
    <row r="84" spans="1:12" x14ac:dyDescent="0.25">
      <c r="A84" s="80" t="s">
        <v>269</v>
      </c>
      <c r="B84" s="81">
        <v>238</v>
      </c>
      <c r="C84" s="157">
        <f t="shared" si="9"/>
        <v>0.37658227848101267</v>
      </c>
      <c r="D84" s="81">
        <f t="shared" si="10"/>
        <v>394</v>
      </c>
      <c r="E84" s="157">
        <f t="shared" si="11"/>
        <v>0.62341772151898733</v>
      </c>
      <c r="F84" s="82">
        <v>632</v>
      </c>
      <c r="G84" s="36"/>
      <c r="L84" s="36"/>
    </row>
    <row r="85" spans="1:12" x14ac:dyDescent="0.25">
      <c r="A85" s="88" t="s">
        <v>51</v>
      </c>
      <c r="B85" s="89">
        <f>SUM(B81:B84)</f>
        <v>1128</v>
      </c>
      <c r="C85" s="158">
        <f>B85/F85</f>
        <v>0.42808349146110058</v>
      </c>
      <c r="D85" s="89">
        <f>SUM(D81:D84)</f>
        <v>1507</v>
      </c>
      <c r="E85" s="158">
        <f>D85/F85</f>
        <v>0.57191650853889942</v>
      </c>
      <c r="F85" s="91">
        <f>SUM(F81:F84)</f>
        <v>2635</v>
      </c>
    </row>
    <row r="86" spans="1:12" x14ac:dyDescent="0.25">
      <c r="A86" s="92"/>
      <c r="B86" s="93"/>
      <c r="C86" s="94"/>
      <c r="D86" s="95"/>
      <c r="E86" s="94"/>
      <c r="F86" s="96"/>
    </row>
    <row r="87" spans="1:12" x14ac:dyDescent="0.25">
      <c r="A87" s="78" t="s">
        <v>52</v>
      </c>
      <c r="B87" s="93"/>
      <c r="C87" s="94"/>
      <c r="D87" s="95"/>
      <c r="E87" s="94"/>
      <c r="F87" s="96"/>
    </row>
    <row r="88" spans="1:12" s="164" customFormat="1" x14ac:dyDescent="0.25">
      <c r="A88" s="80" t="s">
        <v>68</v>
      </c>
      <c r="B88" s="81">
        <v>241</v>
      </c>
      <c r="C88" s="157">
        <f>B88/F88</f>
        <v>0.57244655581947745</v>
      </c>
      <c r="D88" s="81">
        <f>F88-B88</f>
        <v>180</v>
      </c>
      <c r="E88" s="157">
        <f>D88/F88</f>
        <v>0.42755344418052255</v>
      </c>
      <c r="F88" s="82">
        <v>421</v>
      </c>
    </row>
    <row r="89" spans="1:12" x14ac:dyDescent="0.25">
      <c r="A89" s="80" t="s">
        <v>232</v>
      </c>
      <c r="B89" s="81">
        <v>3</v>
      </c>
      <c r="C89" s="157">
        <f t="shared" ref="C89" si="12">B89/F89</f>
        <v>0.2</v>
      </c>
      <c r="D89" s="81">
        <f t="shared" ref="D89" si="13">F89-B89</f>
        <v>12</v>
      </c>
      <c r="E89" s="157">
        <f t="shared" ref="E89" si="14">D89/F89</f>
        <v>0.8</v>
      </c>
      <c r="F89" s="82">
        <v>15</v>
      </c>
      <c r="I89" s="44"/>
    </row>
    <row r="90" spans="1:12" x14ac:dyDescent="0.25">
      <c r="A90" s="160" t="s">
        <v>64</v>
      </c>
      <c r="B90" s="89">
        <f>SUM(B88:B89)</f>
        <v>244</v>
      </c>
      <c r="C90" s="158">
        <f>B90/F90</f>
        <v>0.55963302752293576</v>
      </c>
      <c r="D90" s="89">
        <f>SUM(D88:D89)</f>
        <v>192</v>
      </c>
      <c r="E90" s="158">
        <f>D90/F90</f>
        <v>0.44036697247706424</v>
      </c>
      <c r="F90" s="91">
        <f>SUM(F88:F89)</f>
        <v>436</v>
      </c>
      <c r="I90" s="44"/>
    </row>
    <row r="91" spans="1:12" x14ac:dyDescent="0.25">
      <c r="A91" s="96"/>
      <c r="B91" s="98"/>
      <c r="C91" s="99"/>
      <c r="D91" s="98"/>
      <c r="E91" s="99"/>
      <c r="F91" s="100"/>
      <c r="I91" s="44"/>
    </row>
    <row r="92" spans="1:12" x14ac:dyDescent="0.25">
      <c r="A92" s="78" t="s">
        <v>4</v>
      </c>
      <c r="B92" s="93"/>
      <c r="C92" s="94"/>
      <c r="D92" s="95"/>
      <c r="E92" s="94"/>
      <c r="F92" s="96"/>
      <c r="I92" s="44"/>
    </row>
    <row r="93" spans="1:12" x14ac:dyDescent="0.25">
      <c r="A93" s="80" t="s">
        <v>68</v>
      </c>
      <c r="B93" s="84">
        <v>876</v>
      </c>
      <c r="C93" s="157">
        <f>B93/F93</f>
        <v>0.64175824175824181</v>
      </c>
      <c r="D93" s="81">
        <f>F93-B93</f>
        <v>489</v>
      </c>
      <c r="E93" s="157">
        <f>D93/F93</f>
        <v>0.35824175824175825</v>
      </c>
      <c r="F93" s="87">
        <v>1365</v>
      </c>
      <c r="I93" s="44"/>
    </row>
    <row r="94" spans="1:12" s="164" customFormat="1" x14ac:dyDescent="0.25">
      <c r="A94" s="80" t="s">
        <v>232</v>
      </c>
      <c r="B94" s="84">
        <v>258</v>
      </c>
      <c r="C94" s="157">
        <f t="shared" ref="C94:C96" si="15">B94/F94</f>
        <v>0.83495145631067957</v>
      </c>
      <c r="D94" s="81">
        <f t="shared" ref="D94:D96" si="16">F94-B94</f>
        <v>51</v>
      </c>
      <c r="E94" s="157">
        <f t="shared" ref="E94:E96" si="17">D94/F94</f>
        <v>0.1650485436893204</v>
      </c>
      <c r="F94" s="87">
        <v>309</v>
      </c>
    </row>
    <row r="95" spans="1:12" s="164" customFormat="1" x14ac:dyDescent="0.25">
      <c r="A95" s="80" t="s">
        <v>268</v>
      </c>
      <c r="B95" s="84">
        <v>0</v>
      </c>
      <c r="C95" s="157">
        <f t="shared" si="15"/>
        <v>0</v>
      </c>
      <c r="D95" s="81">
        <f t="shared" si="16"/>
        <v>765</v>
      </c>
      <c r="E95" s="157">
        <f t="shared" si="17"/>
        <v>1</v>
      </c>
      <c r="F95" s="87">
        <v>765</v>
      </c>
    </row>
    <row r="96" spans="1:12" x14ac:dyDescent="0.25">
      <c r="A96" s="80" t="s">
        <v>269</v>
      </c>
      <c r="B96" s="86">
        <v>238</v>
      </c>
      <c r="C96" s="157">
        <f t="shared" si="15"/>
        <v>0.37658227848101267</v>
      </c>
      <c r="D96" s="81">
        <f t="shared" si="16"/>
        <v>394</v>
      </c>
      <c r="E96" s="157">
        <f t="shared" si="17"/>
        <v>0.62341772151898733</v>
      </c>
      <c r="F96" s="97">
        <v>632</v>
      </c>
      <c r="I96" s="44"/>
    </row>
    <row r="97" spans="1:9" x14ac:dyDescent="0.25">
      <c r="A97" s="160" t="s">
        <v>53</v>
      </c>
      <c r="B97" s="89">
        <f>SUM(B93:B96)</f>
        <v>1372</v>
      </c>
      <c r="C97" s="158">
        <f>B97/F97</f>
        <v>0.44676001302507329</v>
      </c>
      <c r="D97" s="89">
        <f>SUM(D93:D96)</f>
        <v>1699</v>
      </c>
      <c r="E97" s="158">
        <f>D97/F97</f>
        <v>0.55323998697492671</v>
      </c>
      <c r="F97" s="91">
        <f>SUM(F93:F96)</f>
        <v>3071</v>
      </c>
      <c r="I97" s="44"/>
    </row>
    <row r="98" spans="1:9" x14ac:dyDescent="0.25">
      <c r="A98" s="101"/>
      <c r="B98" s="101"/>
      <c r="C98" s="101"/>
      <c r="D98" s="101"/>
      <c r="E98" s="101"/>
      <c r="F98" s="101"/>
      <c r="I98" s="44"/>
    </row>
    <row r="99" spans="1:9" x14ac:dyDescent="0.25">
      <c r="A99" s="101" t="s">
        <v>96</v>
      </c>
      <c r="B99" s="101"/>
      <c r="C99" s="101"/>
      <c r="D99" s="101"/>
      <c r="E99" s="101"/>
      <c r="F99" s="101"/>
      <c r="I99" s="44"/>
    </row>
    <row r="100" spans="1:9" x14ac:dyDescent="0.25">
      <c r="B100" s="101"/>
      <c r="C100" s="101"/>
      <c r="D100" s="101"/>
      <c r="E100" s="101"/>
      <c r="F100" s="101"/>
      <c r="I100" s="44"/>
    </row>
    <row r="101" spans="1:9" x14ac:dyDescent="0.25">
      <c r="B101" s="44"/>
      <c r="C101" s="44"/>
      <c r="D101" s="44"/>
      <c r="I101" s="44"/>
    </row>
    <row r="102" spans="1:9" x14ac:dyDescent="0.25">
      <c r="B102" s="44"/>
      <c r="C102" s="44"/>
      <c r="D102" s="44"/>
      <c r="I102" s="44"/>
    </row>
    <row r="103" spans="1:9" x14ac:dyDescent="0.25">
      <c r="B103" s="44"/>
      <c r="C103" s="44"/>
      <c r="D103" s="44"/>
      <c r="I103" s="44"/>
    </row>
    <row r="104" spans="1:9" x14ac:dyDescent="0.25">
      <c r="B104" s="44"/>
      <c r="C104" s="44"/>
      <c r="D104" s="44"/>
    </row>
    <row r="105" spans="1:9" x14ac:dyDescent="0.25">
      <c r="B105" s="44"/>
      <c r="C105" s="44"/>
      <c r="D105" s="44"/>
    </row>
    <row r="106" spans="1:9" x14ac:dyDescent="0.25">
      <c r="B106" s="44"/>
      <c r="C106" s="44"/>
      <c r="D106" s="44"/>
    </row>
    <row r="107" spans="1:9" x14ac:dyDescent="0.25">
      <c r="B107" s="44"/>
      <c r="C107" s="44"/>
      <c r="D107" s="44"/>
    </row>
    <row r="108" spans="1:9" x14ac:dyDescent="0.25">
      <c r="B108" s="44"/>
      <c r="C108" s="44"/>
      <c r="D108" s="44"/>
    </row>
  </sheetData>
  <mergeCells count="6">
    <mergeCell ref="A1:L1"/>
    <mergeCell ref="A2:L2"/>
    <mergeCell ref="A74:F75"/>
    <mergeCell ref="A76:F76"/>
    <mergeCell ref="B77:C77"/>
    <mergeCell ref="D77:E77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3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4.125" style="44" customWidth="1"/>
    <col min="2" max="4" width="10.75" style="24" customWidth="1"/>
    <col min="5" max="8" width="10.75" style="44" customWidth="1"/>
    <col min="9" max="9" width="10.75" style="24" customWidth="1"/>
    <col min="10" max="15" width="10.75" style="44" customWidth="1"/>
    <col min="16" max="16" width="10.625" style="44" customWidth="1"/>
    <col min="17" max="16384" width="8.75" style="44"/>
  </cols>
  <sheetData>
    <row r="1" spans="1:18" ht="24.75" customHeight="1" x14ac:dyDescent="0.25">
      <c r="A1" s="169" t="s">
        <v>26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8" ht="22.5" x14ac:dyDescent="0.25">
      <c r="A2" s="169" t="s">
        <v>19</v>
      </c>
      <c r="B2" s="169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8" ht="18" x14ac:dyDescent="0.25">
      <c r="A3" s="17"/>
      <c r="B3" s="18"/>
      <c r="C3" s="19"/>
      <c r="D3" s="19"/>
      <c r="E3" s="20"/>
      <c r="F3" s="20"/>
      <c r="G3" s="20"/>
      <c r="H3" s="20"/>
      <c r="I3" s="19"/>
      <c r="J3" s="20"/>
      <c r="K3" s="20"/>
      <c r="L3" s="20"/>
    </row>
    <row r="4" spans="1:18" ht="18" x14ac:dyDescent="0.25">
      <c r="A4" s="22" t="s">
        <v>0</v>
      </c>
      <c r="B4" s="23" t="s">
        <v>35</v>
      </c>
      <c r="E4" s="25"/>
      <c r="F4" s="25"/>
      <c r="G4" s="25"/>
      <c r="H4" s="21"/>
      <c r="I4" s="26"/>
      <c r="J4" s="21"/>
      <c r="K4" s="21"/>
      <c r="L4" s="21"/>
    </row>
    <row r="5" spans="1:18" ht="18" x14ac:dyDescent="0.25">
      <c r="A5" s="22"/>
      <c r="B5" s="27"/>
      <c r="C5" s="23"/>
      <c r="D5" s="23"/>
      <c r="E5" s="25"/>
      <c r="F5" s="25"/>
      <c r="G5" s="25"/>
      <c r="H5" s="21"/>
      <c r="I5" s="26"/>
      <c r="J5" s="21"/>
      <c r="K5" s="21"/>
      <c r="L5" s="21"/>
    </row>
    <row r="6" spans="1:18" ht="16.5" thickBot="1" x14ac:dyDescent="0.3">
      <c r="A6" s="2"/>
      <c r="B6" s="3" t="s">
        <v>22</v>
      </c>
      <c r="C6" s="3" t="s">
        <v>23</v>
      </c>
      <c r="D6" s="28" t="s">
        <v>24</v>
      </c>
      <c r="E6" s="28" t="s">
        <v>25</v>
      </c>
      <c r="F6" s="28" t="s">
        <v>205</v>
      </c>
      <c r="G6" s="28" t="s">
        <v>238</v>
      </c>
      <c r="H6" s="29"/>
      <c r="I6" s="2"/>
      <c r="J6" s="28" t="s">
        <v>22</v>
      </c>
      <c r="K6" s="3" t="s">
        <v>23</v>
      </c>
      <c r="L6" s="28" t="s">
        <v>24</v>
      </c>
      <c r="M6" s="28" t="s">
        <v>25</v>
      </c>
      <c r="N6" s="28" t="s">
        <v>205</v>
      </c>
      <c r="O6" s="28" t="s">
        <v>238</v>
      </c>
      <c r="P6" s="29"/>
      <c r="Q6" s="29"/>
      <c r="R6" s="29"/>
    </row>
    <row r="7" spans="1:18" ht="16.5" thickTop="1" x14ac:dyDescent="0.25">
      <c r="A7" s="6" t="s">
        <v>93</v>
      </c>
      <c r="B7" s="7"/>
      <c r="C7" s="7"/>
      <c r="D7" s="2"/>
      <c r="E7" s="2"/>
      <c r="F7" s="2"/>
      <c r="G7" s="2"/>
      <c r="H7" s="29"/>
      <c r="I7" s="139" t="s">
        <v>94</v>
      </c>
      <c r="J7" s="2"/>
      <c r="K7" s="7"/>
      <c r="L7" s="2"/>
      <c r="M7" s="2"/>
      <c r="N7" s="2"/>
      <c r="O7" s="2"/>
      <c r="P7" s="29"/>
      <c r="Q7" s="29"/>
      <c r="R7" s="29"/>
    </row>
    <row r="8" spans="1:18" x14ac:dyDescent="0.25">
      <c r="A8" s="2" t="s">
        <v>1</v>
      </c>
      <c r="B8" s="30">
        <v>1000</v>
      </c>
      <c r="C8" s="16">
        <v>1088</v>
      </c>
      <c r="D8" s="16">
        <v>1038</v>
      </c>
      <c r="E8" s="16">
        <v>1202</v>
      </c>
      <c r="F8" s="16">
        <v>1166</v>
      </c>
      <c r="G8" s="16">
        <v>1566</v>
      </c>
      <c r="H8" s="29"/>
      <c r="I8" s="67" t="s">
        <v>1</v>
      </c>
      <c r="J8" s="30">
        <v>743</v>
      </c>
      <c r="K8" s="16">
        <v>759</v>
      </c>
      <c r="L8" s="16">
        <v>843</v>
      </c>
      <c r="M8" s="16">
        <v>1004</v>
      </c>
      <c r="N8" s="16">
        <v>990</v>
      </c>
      <c r="O8" s="16">
        <v>1342</v>
      </c>
      <c r="P8" s="29"/>
      <c r="Q8" s="29"/>
      <c r="R8" s="29"/>
    </row>
    <row r="9" spans="1:18" x14ac:dyDescent="0.25">
      <c r="A9" s="2" t="s">
        <v>2</v>
      </c>
      <c r="B9" s="30">
        <v>383</v>
      </c>
      <c r="C9" s="16">
        <v>309</v>
      </c>
      <c r="D9" s="16">
        <v>274</v>
      </c>
      <c r="E9" s="16">
        <v>340</v>
      </c>
      <c r="F9" s="16">
        <v>381</v>
      </c>
      <c r="G9" s="16">
        <v>407</v>
      </c>
      <c r="H9" s="29"/>
      <c r="I9" s="67" t="s">
        <v>2</v>
      </c>
      <c r="J9" s="30">
        <v>244</v>
      </c>
      <c r="K9" s="16">
        <v>206</v>
      </c>
      <c r="L9" s="16">
        <v>176</v>
      </c>
      <c r="M9" s="16">
        <v>211</v>
      </c>
      <c r="N9" s="16">
        <v>258</v>
      </c>
      <c r="O9" s="16">
        <v>282</v>
      </c>
      <c r="P9" s="29"/>
      <c r="Q9" s="29"/>
      <c r="R9" s="29"/>
    </row>
    <row r="10" spans="1:18" x14ac:dyDescent="0.25">
      <c r="A10" s="2" t="s">
        <v>5</v>
      </c>
      <c r="B10" s="30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29"/>
      <c r="I10" s="67" t="s">
        <v>5</v>
      </c>
      <c r="J10" s="30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29"/>
      <c r="Q10" s="29"/>
      <c r="R10" s="29"/>
    </row>
    <row r="11" spans="1:18" x14ac:dyDescent="0.25">
      <c r="A11" s="2" t="s">
        <v>3</v>
      </c>
      <c r="B11" s="30">
        <v>124</v>
      </c>
      <c r="C11" s="16">
        <v>121</v>
      </c>
      <c r="D11" s="16">
        <v>138</v>
      </c>
      <c r="E11" s="16">
        <v>111</v>
      </c>
      <c r="F11" s="16">
        <v>114</v>
      </c>
      <c r="G11" s="16">
        <v>115</v>
      </c>
      <c r="H11" s="29"/>
      <c r="I11" s="67" t="s">
        <v>3</v>
      </c>
      <c r="J11" s="30">
        <v>60</v>
      </c>
      <c r="K11" s="16">
        <v>55</v>
      </c>
      <c r="L11" s="16">
        <v>89</v>
      </c>
      <c r="M11" s="16">
        <v>70</v>
      </c>
      <c r="N11" s="16">
        <v>87</v>
      </c>
      <c r="O11" s="16">
        <v>92</v>
      </c>
      <c r="P11" s="29"/>
      <c r="Q11" s="29"/>
      <c r="R11" s="29"/>
    </row>
    <row r="12" spans="1:18" x14ac:dyDescent="0.25">
      <c r="A12" s="31" t="s">
        <v>4</v>
      </c>
      <c r="B12" s="32">
        <f t="shared" ref="B12:G12" si="0">SUM(B8:B11)</f>
        <v>1507</v>
      </c>
      <c r="C12" s="13">
        <f t="shared" si="0"/>
        <v>1518</v>
      </c>
      <c r="D12" s="13">
        <f t="shared" si="0"/>
        <v>1450</v>
      </c>
      <c r="E12" s="13">
        <f t="shared" si="0"/>
        <v>1653</v>
      </c>
      <c r="F12" s="13">
        <f t="shared" si="0"/>
        <v>1661</v>
      </c>
      <c r="G12" s="13">
        <f t="shared" si="0"/>
        <v>2088</v>
      </c>
      <c r="H12" s="29"/>
      <c r="I12" s="140" t="s">
        <v>4</v>
      </c>
      <c r="J12" s="32">
        <f t="shared" ref="J12:O12" si="1">SUM(J8:J11)</f>
        <v>1047</v>
      </c>
      <c r="K12" s="13">
        <f t="shared" si="1"/>
        <v>1020</v>
      </c>
      <c r="L12" s="13">
        <f t="shared" si="1"/>
        <v>1108</v>
      </c>
      <c r="M12" s="13">
        <f t="shared" si="1"/>
        <v>1285</v>
      </c>
      <c r="N12" s="13">
        <f t="shared" si="1"/>
        <v>1335</v>
      </c>
      <c r="O12" s="13">
        <f t="shared" si="1"/>
        <v>1716</v>
      </c>
      <c r="P12" s="29"/>
      <c r="Q12" s="29"/>
      <c r="R12" s="29"/>
    </row>
    <row r="13" spans="1:18" x14ac:dyDescent="0.25">
      <c r="A13" s="2"/>
      <c r="B13" s="7"/>
      <c r="C13" s="12"/>
      <c r="D13" s="33"/>
      <c r="E13" s="2"/>
      <c r="F13" s="2"/>
      <c r="G13" s="2"/>
      <c r="H13" s="2"/>
      <c r="I13" s="141"/>
      <c r="J13" s="34"/>
      <c r="K13" s="35"/>
      <c r="L13" s="34"/>
      <c r="M13" s="7"/>
      <c r="N13" s="7"/>
      <c r="O13" s="7"/>
      <c r="P13" s="29"/>
      <c r="Q13" s="29"/>
      <c r="R13" s="29"/>
    </row>
    <row r="14" spans="1:18" ht="18" customHeight="1" thickBot="1" x14ac:dyDescent="0.3">
      <c r="A14" s="31"/>
      <c r="B14" s="3" t="s">
        <v>22</v>
      </c>
      <c r="C14" s="3" t="s">
        <v>23</v>
      </c>
      <c r="D14" s="3" t="s">
        <v>24</v>
      </c>
      <c r="E14" s="3" t="s">
        <v>25</v>
      </c>
      <c r="F14" s="28" t="s">
        <v>205</v>
      </c>
      <c r="G14" s="28" t="s">
        <v>238</v>
      </c>
      <c r="H14" s="2"/>
      <c r="I14" s="142"/>
      <c r="J14" s="28" t="s">
        <v>22</v>
      </c>
      <c r="K14" s="3" t="s">
        <v>23</v>
      </c>
      <c r="L14" s="3" t="s">
        <v>24</v>
      </c>
      <c r="M14" s="3" t="s">
        <v>25</v>
      </c>
      <c r="N14" s="28" t="s">
        <v>205</v>
      </c>
      <c r="O14" s="28" t="s">
        <v>238</v>
      </c>
      <c r="P14" s="29"/>
      <c r="Q14" s="29"/>
      <c r="R14" s="29"/>
    </row>
    <row r="15" spans="1:18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29"/>
      <c r="I15" s="8" t="s">
        <v>204</v>
      </c>
      <c r="J15" s="29"/>
      <c r="K15" s="37"/>
      <c r="L15" s="7"/>
      <c r="M15" s="7"/>
      <c r="N15" s="7"/>
      <c r="O15" s="7"/>
      <c r="P15" s="29"/>
      <c r="Q15" s="29"/>
      <c r="R15" s="29"/>
    </row>
    <row r="16" spans="1:18" s="24" customFormat="1" ht="15" customHeight="1" x14ac:dyDescent="0.25">
      <c r="A16" s="7" t="s">
        <v>1</v>
      </c>
      <c r="B16" s="30">
        <v>1747</v>
      </c>
      <c r="C16" s="16">
        <v>1754</v>
      </c>
      <c r="D16" s="16">
        <v>1758</v>
      </c>
      <c r="E16" s="16">
        <v>1805</v>
      </c>
      <c r="F16" s="16">
        <v>1864</v>
      </c>
      <c r="G16" s="16">
        <v>1981</v>
      </c>
      <c r="H16" s="7"/>
      <c r="I16" s="143" t="s">
        <v>1</v>
      </c>
      <c r="J16" s="30">
        <v>7</v>
      </c>
      <c r="K16" s="16">
        <v>7</v>
      </c>
      <c r="L16" s="16">
        <v>7</v>
      </c>
      <c r="M16" s="16">
        <v>7</v>
      </c>
      <c r="N16" s="16">
        <v>8</v>
      </c>
      <c r="O16" s="16">
        <v>8</v>
      </c>
      <c r="P16" s="37"/>
      <c r="Q16" s="37"/>
      <c r="R16" s="37"/>
    </row>
    <row r="17" spans="1:18" s="24" customFormat="1" ht="15" customHeight="1" x14ac:dyDescent="0.25">
      <c r="A17" s="7" t="s">
        <v>2</v>
      </c>
      <c r="B17" s="30">
        <v>410</v>
      </c>
      <c r="C17" s="16">
        <v>419</v>
      </c>
      <c r="D17" s="16">
        <v>380</v>
      </c>
      <c r="E17" s="16">
        <v>363</v>
      </c>
      <c r="F17" s="16">
        <v>351</v>
      </c>
      <c r="G17" s="16">
        <v>333</v>
      </c>
      <c r="H17" s="7"/>
      <c r="I17" s="143" t="s">
        <v>2</v>
      </c>
      <c r="J17" s="30">
        <v>8</v>
      </c>
      <c r="K17" s="16">
        <v>9</v>
      </c>
      <c r="L17" s="16">
        <v>9</v>
      </c>
      <c r="M17" s="16">
        <v>10</v>
      </c>
      <c r="N17" s="16">
        <v>11</v>
      </c>
      <c r="O17" s="16">
        <v>12</v>
      </c>
      <c r="P17" s="37"/>
      <c r="Q17" s="37"/>
      <c r="R17" s="37"/>
    </row>
    <row r="18" spans="1:18" s="24" customFormat="1" ht="14.1" customHeight="1" x14ac:dyDescent="0.25">
      <c r="A18" s="7" t="s">
        <v>5</v>
      </c>
      <c r="B18" s="30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7"/>
      <c r="I18" s="143" t="s">
        <v>5</v>
      </c>
      <c r="J18" s="30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37"/>
      <c r="Q18" s="37"/>
      <c r="R18" s="37"/>
    </row>
    <row r="19" spans="1:18" s="24" customFormat="1" ht="14.1" customHeight="1" x14ac:dyDescent="0.25">
      <c r="A19" s="7" t="s">
        <v>3</v>
      </c>
      <c r="B19" s="30">
        <v>184</v>
      </c>
      <c r="C19" s="16">
        <v>166</v>
      </c>
      <c r="D19" s="16">
        <v>184</v>
      </c>
      <c r="E19" s="16">
        <v>175</v>
      </c>
      <c r="F19" s="16">
        <v>177</v>
      </c>
      <c r="G19" s="16">
        <v>187</v>
      </c>
      <c r="H19" s="7"/>
      <c r="I19" s="143" t="s">
        <v>3</v>
      </c>
      <c r="J19" s="30">
        <v>6</v>
      </c>
      <c r="K19" s="16">
        <v>7</v>
      </c>
      <c r="L19" s="16">
        <v>7</v>
      </c>
      <c r="M19" s="16">
        <v>7</v>
      </c>
      <c r="N19" s="16">
        <v>7</v>
      </c>
      <c r="O19" s="16">
        <v>7</v>
      </c>
      <c r="P19" s="37"/>
      <c r="Q19" s="37"/>
      <c r="R19" s="37"/>
    </row>
    <row r="20" spans="1:18" s="24" customFormat="1" ht="14.1" customHeight="1" x14ac:dyDescent="0.25">
      <c r="A20" s="12" t="s">
        <v>4</v>
      </c>
      <c r="B20" s="32">
        <f t="shared" ref="B20:G20" si="2">SUM(B16:B19)</f>
        <v>2341</v>
      </c>
      <c r="C20" s="13">
        <f t="shared" si="2"/>
        <v>2339</v>
      </c>
      <c r="D20" s="13">
        <f t="shared" si="2"/>
        <v>2322</v>
      </c>
      <c r="E20" s="13">
        <f t="shared" si="2"/>
        <v>2343</v>
      </c>
      <c r="F20" s="13">
        <f t="shared" si="2"/>
        <v>2392</v>
      </c>
      <c r="G20" s="13">
        <f t="shared" si="2"/>
        <v>2501</v>
      </c>
      <c r="H20" s="7"/>
      <c r="I20" s="146" t="s">
        <v>4</v>
      </c>
      <c r="J20" s="32">
        <f t="shared" ref="J20:O20" si="3">SUM(J16:J19)</f>
        <v>21</v>
      </c>
      <c r="K20" s="13">
        <f t="shared" si="3"/>
        <v>23</v>
      </c>
      <c r="L20" s="13">
        <f t="shared" si="3"/>
        <v>23</v>
      </c>
      <c r="M20" s="13">
        <f t="shared" si="3"/>
        <v>24</v>
      </c>
      <c r="N20" s="13">
        <f t="shared" si="3"/>
        <v>26</v>
      </c>
      <c r="O20" s="13">
        <f t="shared" si="3"/>
        <v>27</v>
      </c>
      <c r="P20" s="37"/>
      <c r="Q20" s="37"/>
      <c r="R20" s="37"/>
    </row>
    <row r="21" spans="1:18" ht="15" customHeight="1" x14ac:dyDescent="0.25">
      <c r="A21" s="2"/>
      <c r="B21" s="7"/>
      <c r="C21" s="12"/>
      <c r="D21" s="4"/>
      <c r="E21" s="38"/>
      <c r="F21" s="38"/>
      <c r="G21" s="38"/>
      <c r="H21" s="2"/>
      <c r="I21" s="7"/>
      <c r="J21" s="29"/>
      <c r="K21" s="29"/>
      <c r="L21" s="2"/>
      <c r="M21" s="29"/>
      <c r="N21" s="29"/>
      <c r="O21" s="29"/>
      <c r="P21" s="29"/>
      <c r="Q21" s="29"/>
    </row>
    <row r="22" spans="1:18" ht="16.5" customHeight="1" x14ac:dyDescent="0.25">
      <c r="A22" s="2"/>
      <c r="B22" s="14" t="s">
        <v>17</v>
      </c>
      <c r="C22" s="14" t="s">
        <v>15</v>
      </c>
      <c r="D22" s="15" t="s">
        <v>16</v>
      </c>
      <c r="E22" s="14" t="s">
        <v>17</v>
      </c>
      <c r="F22" s="14" t="s">
        <v>15</v>
      </c>
      <c r="G22" s="15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</row>
    <row r="23" spans="1:18" ht="16.5" customHeight="1" thickBot="1" x14ac:dyDescent="0.3">
      <c r="A23" s="2"/>
      <c r="B23" s="3">
        <v>2011</v>
      </c>
      <c r="C23" s="3">
        <v>2011</v>
      </c>
      <c r="D23" s="3">
        <v>2012</v>
      </c>
      <c r="E23" s="3">
        <v>2012</v>
      </c>
      <c r="F23" s="3">
        <v>2012</v>
      </c>
      <c r="G23" s="3">
        <v>2013</v>
      </c>
      <c r="H23" s="3">
        <v>2013</v>
      </c>
      <c r="I23" s="3">
        <v>2013</v>
      </c>
      <c r="J23" s="3">
        <v>2014</v>
      </c>
      <c r="K23" s="3">
        <v>2014</v>
      </c>
      <c r="L23" s="3">
        <v>2014</v>
      </c>
      <c r="M23" s="3">
        <v>2015</v>
      </c>
      <c r="N23" s="3">
        <v>2015</v>
      </c>
      <c r="O23" s="3">
        <v>2015</v>
      </c>
    </row>
    <row r="24" spans="1:18" s="24" customFormat="1" ht="15" customHeight="1" thickTop="1" x14ac:dyDescent="0.25">
      <c r="A24" s="39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8" s="24" customFormat="1" ht="14.1" customHeight="1" x14ac:dyDescent="0.25">
      <c r="A25" s="7" t="s">
        <v>1</v>
      </c>
      <c r="B25" s="16">
        <v>68</v>
      </c>
      <c r="C25" s="16">
        <v>77</v>
      </c>
      <c r="D25" s="16">
        <v>142</v>
      </c>
      <c r="E25" s="16">
        <v>38</v>
      </c>
      <c r="F25" s="16">
        <v>89</v>
      </c>
      <c r="G25" s="16">
        <v>155</v>
      </c>
      <c r="H25" s="16">
        <v>36</v>
      </c>
      <c r="I25" s="16">
        <v>93</v>
      </c>
      <c r="J25" s="16">
        <v>152</v>
      </c>
      <c r="K25" s="16">
        <v>45</v>
      </c>
      <c r="L25" s="16">
        <v>92</v>
      </c>
      <c r="M25" s="16">
        <v>199</v>
      </c>
      <c r="N25" s="16">
        <v>46</v>
      </c>
      <c r="O25" s="16">
        <v>69</v>
      </c>
    </row>
    <row r="26" spans="1:18" s="24" customFormat="1" ht="14.1" customHeight="1" x14ac:dyDescent="0.25">
      <c r="A26" s="7" t="s">
        <v>2</v>
      </c>
      <c r="B26" s="16">
        <v>23</v>
      </c>
      <c r="C26" s="16">
        <v>54</v>
      </c>
      <c r="D26" s="16">
        <v>63</v>
      </c>
      <c r="E26" s="16">
        <v>28</v>
      </c>
      <c r="F26" s="16">
        <v>45</v>
      </c>
      <c r="G26" s="16">
        <v>53</v>
      </c>
      <c r="H26" s="16">
        <v>22</v>
      </c>
      <c r="I26" s="16">
        <v>56</v>
      </c>
      <c r="J26" s="16">
        <v>73</v>
      </c>
      <c r="K26" s="16">
        <v>15</v>
      </c>
      <c r="L26" s="16">
        <v>60</v>
      </c>
      <c r="M26" s="16">
        <v>50</v>
      </c>
      <c r="N26" s="16">
        <v>24</v>
      </c>
      <c r="O26" s="16">
        <v>55</v>
      </c>
    </row>
    <row r="27" spans="1:18" s="24" customFormat="1" x14ac:dyDescent="0.25">
      <c r="A27" s="7" t="s">
        <v>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</row>
    <row r="28" spans="1:18" s="24" customFormat="1" ht="14.1" customHeight="1" x14ac:dyDescent="0.25">
      <c r="A28" s="7" t="s">
        <v>3</v>
      </c>
      <c r="B28" s="16">
        <v>1</v>
      </c>
      <c r="C28" s="16">
        <v>9</v>
      </c>
      <c r="D28" s="16">
        <v>6</v>
      </c>
      <c r="E28" s="16">
        <v>4</v>
      </c>
      <c r="F28" s="16">
        <v>5</v>
      </c>
      <c r="G28" s="16">
        <v>9</v>
      </c>
      <c r="H28" s="16">
        <v>3</v>
      </c>
      <c r="I28" s="16">
        <v>5</v>
      </c>
      <c r="J28" s="16">
        <v>6</v>
      </c>
      <c r="K28" s="16">
        <v>6</v>
      </c>
      <c r="L28" s="16">
        <v>7</v>
      </c>
      <c r="M28" s="16">
        <v>5</v>
      </c>
      <c r="N28" s="16">
        <v>2</v>
      </c>
      <c r="O28" s="16">
        <v>6</v>
      </c>
    </row>
    <row r="29" spans="1:18" s="24" customFormat="1" ht="14.1" customHeight="1" x14ac:dyDescent="0.25">
      <c r="A29" s="12" t="s">
        <v>4</v>
      </c>
      <c r="B29" s="13">
        <f t="shared" ref="B29:H29" si="4">SUM(B25:B28)</f>
        <v>92</v>
      </c>
      <c r="C29" s="13">
        <f t="shared" si="4"/>
        <v>140</v>
      </c>
      <c r="D29" s="13">
        <f t="shared" si="4"/>
        <v>211</v>
      </c>
      <c r="E29" s="13">
        <f t="shared" si="4"/>
        <v>70</v>
      </c>
      <c r="F29" s="13">
        <f t="shared" si="4"/>
        <v>139</v>
      </c>
      <c r="G29" s="13">
        <f t="shared" si="4"/>
        <v>217</v>
      </c>
      <c r="H29" s="13">
        <f t="shared" si="4"/>
        <v>61</v>
      </c>
      <c r="I29" s="13">
        <f t="shared" ref="I29:O29" si="5">SUM(I25:I28)</f>
        <v>154</v>
      </c>
      <c r="J29" s="13">
        <f t="shared" si="5"/>
        <v>231</v>
      </c>
      <c r="K29" s="13">
        <f t="shared" si="5"/>
        <v>66</v>
      </c>
      <c r="L29" s="13">
        <f t="shared" si="5"/>
        <v>159</v>
      </c>
      <c r="M29" s="13">
        <f t="shared" si="5"/>
        <v>254</v>
      </c>
      <c r="N29" s="13">
        <f t="shared" si="5"/>
        <v>72</v>
      </c>
      <c r="O29" s="13">
        <f t="shared" si="5"/>
        <v>130</v>
      </c>
    </row>
    <row r="30" spans="1:18" s="24" customFormat="1" ht="14.1" customHeight="1" x14ac:dyDescent="0.25">
      <c r="A30" s="12"/>
      <c r="B30" s="12"/>
      <c r="K30" s="40"/>
      <c r="L30" s="37"/>
      <c r="M30" s="37"/>
      <c r="N30" s="37"/>
      <c r="O30" s="37"/>
      <c r="P30" s="37"/>
      <c r="Q30" s="37"/>
    </row>
    <row r="31" spans="1:18" ht="14.1" customHeight="1" thickBot="1" x14ac:dyDescent="0.3">
      <c r="A31" s="2"/>
      <c r="B31" s="3" t="s">
        <v>22</v>
      </c>
      <c r="C31" s="3" t="s">
        <v>23</v>
      </c>
      <c r="D31" s="3" t="s">
        <v>24</v>
      </c>
      <c r="E31" s="3" t="s">
        <v>25</v>
      </c>
      <c r="F31" s="3" t="s">
        <v>205</v>
      </c>
      <c r="G31" s="3" t="s">
        <v>238</v>
      </c>
      <c r="H31" s="4"/>
      <c r="I31" s="5"/>
      <c r="J31" s="3" t="s">
        <v>22</v>
      </c>
      <c r="K31" s="3" t="s">
        <v>23</v>
      </c>
      <c r="L31" s="3" t="s">
        <v>24</v>
      </c>
      <c r="M31" s="3" t="s">
        <v>25</v>
      </c>
      <c r="N31" s="3" t="s">
        <v>205</v>
      </c>
      <c r="O31" s="3" t="s">
        <v>238</v>
      </c>
      <c r="P31" s="29"/>
      <c r="Q31" s="29"/>
      <c r="R31" s="29"/>
    </row>
    <row r="32" spans="1:18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I32" s="8" t="s">
        <v>143</v>
      </c>
      <c r="J32" s="7"/>
      <c r="K32" s="7"/>
      <c r="L32" s="7"/>
      <c r="M32" s="7"/>
      <c r="N32" s="7"/>
      <c r="O32" s="7"/>
      <c r="P32" s="29"/>
      <c r="Q32" s="29"/>
      <c r="R32" s="29"/>
    </row>
    <row r="33" spans="1:18" ht="14.1" customHeight="1" x14ac:dyDescent="0.25">
      <c r="A33" s="2" t="s">
        <v>1</v>
      </c>
      <c r="B33" s="16">
        <v>747</v>
      </c>
      <c r="C33" s="9">
        <v>756.73333333333335</v>
      </c>
      <c r="D33" s="9">
        <v>789.2</v>
      </c>
      <c r="E33" s="9">
        <v>793</v>
      </c>
      <c r="F33" s="9">
        <v>813</v>
      </c>
      <c r="G33" s="9">
        <v>798</v>
      </c>
      <c r="H33" s="4"/>
      <c r="I33" s="144" t="s">
        <v>102</v>
      </c>
      <c r="J33" s="45" t="s">
        <v>189</v>
      </c>
      <c r="K33" s="45" t="s">
        <v>174</v>
      </c>
      <c r="L33" s="45" t="s">
        <v>38</v>
      </c>
      <c r="M33" s="45" t="s">
        <v>146</v>
      </c>
      <c r="N33" s="45" t="s">
        <v>216</v>
      </c>
      <c r="O33" s="45" t="s">
        <v>249</v>
      </c>
      <c r="P33" s="29"/>
      <c r="Q33" s="29"/>
      <c r="R33" s="29"/>
    </row>
    <row r="34" spans="1:18" ht="14.1" customHeight="1" x14ac:dyDescent="0.25">
      <c r="A34" s="7" t="s">
        <v>2</v>
      </c>
      <c r="B34" s="16">
        <v>210</v>
      </c>
      <c r="C34" s="9">
        <v>215.41666666666666</v>
      </c>
      <c r="D34" s="9">
        <v>182.16666666666666</v>
      </c>
      <c r="E34" s="9">
        <v>182.08333333333334</v>
      </c>
      <c r="F34" s="9">
        <v>184</v>
      </c>
      <c r="G34" s="9">
        <v>178</v>
      </c>
      <c r="H34" s="4"/>
      <c r="I34" s="144" t="s">
        <v>103</v>
      </c>
      <c r="J34" s="46" t="s">
        <v>190</v>
      </c>
      <c r="K34" s="46" t="s">
        <v>175</v>
      </c>
      <c r="L34" s="46" t="s">
        <v>160</v>
      </c>
      <c r="M34" s="46" t="s">
        <v>147</v>
      </c>
      <c r="N34" s="46" t="s">
        <v>217</v>
      </c>
      <c r="O34" s="46" t="s">
        <v>243</v>
      </c>
      <c r="P34" s="29"/>
      <c r="Q34" s="29"/>
      <c r="R34" s="29"/>
    </row>
    <row r="35" spans="1:18" ht="14.1" customHeight="1" x14ac:dyDescent="0.25">
      <c r="A35" s="7" t="s">
        <v>3</v>
      </c>
      <c r="B35" s="16">
        <v>84</v>
      </c>
      <c r="C35" s="9">
        <v>75.555555555555557</v>
      </c>
      <c r="D35" s="9">
        <v>92.666666666666671</v>
      </c>
      <c r="E35" s="9">
        <v>90</v>
      </c>
      <c r="F35" s="9">
        <v>96</v>
      </c>
      <c r="G35" s="9">
        <v>99</v>
      </c>
      <c r="H35" s="4"/>
      <c r="I35" s="144" t="s">
        <v>104</v>
      </c>
      <c r="J35" s="46" t="s">
        <v>191</v>
      </c>
      <c r="K35" s="46" t="s">
        <v>176</v>
      </c>
      <c r="L35" s="46" t="s">
        <v>161</v>
      </c>
      <c r="M35" s="46" t="s">
        <v>148</v>
      </c>
      <c r="N35" s="46" t="s">
        <v>218</v>
      </c>
      <c r="O35" s="46" t="s">
        <v>254</v>
      </c>
      <c r="P35" s="29"/>
      <c r="Q35" s="29"/>
      <c r="R35" s="29"/>
    </row>
    <row r="36" spans="1:18" ht="14.1" customHeight="1" x14ac:dyDescent="0.25">
      <c r="A36" s="12" t="s">
        <v>4</v>
      </c>
      <c r="B36" s="13">
        <f t="shared" ref="B36:G36" si="6">SUM(B33:B35)</f>
        <v>1041</v>
      </c>
      <c r="C36" s="13">
        <f t="shared" si="6"/>
        <v>1047.7055555555555</v>
      </c>
      <c r="D36" s="13">
        <f t="shared" si="6"/>
        <v>1064.0333333333333</v>
      </c>
      <c r="E36" s="13">
        <f t="shared" si="6"/>
        <v>1065.0833333333335</v>
      </c>
      <c r="F36" s="13">
        <f t="shared" si="6"/>
        <v>1093</v>
      </c>
      <c r="G36" s="13">
        <f t="shared" si="6"/>
        <v>1075</v>
      </c>
      <c r="H36" s="4"/>
      <c r="I36" s="145" t="s">
        <v>117</v>
      </c>
      <c r="J36" s="47" t="s">
        <v>110</v>
      </c>
      <c r="K36" s="47" t="s">
        <v>120</v>
      </c>
      <c r="L36" s="45" t="s">
        <v>128</v>
      </c>
      <c r="M36" s="47" t="s">
        <v>139</v>
      </c>
      <c r="N36" s="47" t="s">
        <v>219</v>
      </c>
      <c r="O36" s="47" t="s">
        <v>261</v>
      </c>
      <c r="P36" s="29"/>
      <c r="Q36" s="29"/>
      <c r="R36" s="29"/>
    </row>
    <row r="37" spans="1:18" ht="14.1" customHeight="1" x14ac:dyDescent="0.25">
      <c r="F37" s="21"/>
      <c r="G37" s="21"/>
      <c r="H37" s="4"/>
      <c r="I37" s="145" t="s">
        <v>118</v>
      </c>
      <c r="J37" s="47" t="s">
        <v>111</v>
      </c>
      <c r="K37" s="47" t="s">
        <v>121</v>
      </c>
      <c r="L37" s="45" t="s">
        <v>129</v>
      </c>
      <c r="M37" s="47" t="s">
        <v>140</v>
      </c>
      <c r="N37" s="47" t="s">
        <v>220</v>
      </c>
      <c r="O37" s="47" t="s">
        <v>262</v>
      </c>
      <c r="P37" s="29"/>
      <c r="Q37" s="29"/>
      <c r="R37" s="29"/>
    </row>
    <row r="38" spans="1:18" ht="14.1" customHeight="1" x14ac:dyDescent="0.25">
      <c r="A38" s="12"/>
      <c r="B38" s="40"/>
      <c r="C38" s="40"/>
      <c r="D38" s="40"/>
      <c r="E38" s="40"/>
      <c r="F38" s="21"/>
      <c r="G38" s="21"/>
      <c r="H38" s="4"/>
      <c r="I38" s="44"/>
      <c r="J38" s="4"/>
      <c r="K38" s="4"/>
      <c r="L38" s="2"/>
      <c r="M38" s="11" t="s">
        <v>95</v>
      </c>
      <c r="N38" s="1"/>
      <c r="O38" s="29"/>
      <c r="P38" s="29"/>
      <c r="Q38" s="29"/>
      <c r="R38" s="29"/>
    </row>
    <row r="39" spans="1:18" ht="14.1" customHeight="1" x14ac:dyDescent="0.25">
      <c r="A39" s="21"/>
      <c r="B39" s="21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9"/>
      <c r="O39" s="29"/>
      <c r="P39" s="29"/>
      <c r="Q39" s="29"/>
    </row>
    <row r="40" spans="1:18" ht="14.1" customHeight="1" x14ac:dyDescent="0.25">
      <c r="A40" s="2"/>
      <c r="B40" s="14" t="s">
        <v>17</v>
      </c>
      <c r="C40" s="14" t="s">
        <v>15</v>
      </c>
      <c r="D40" s="15" t="s">
        <v>16</v>
      </c>
      <c r="E40" s="14" t="s">
        <v>17</v>
      </c>
      <c r="F40" s="14" t="s">
        <v>15</v>
      </c>
      <c r="G40" s="15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</row>
    <row r="41" spans="1:18" s="24" customFormat="1" ht="14.1" customHeight="1" thickBot="1" x14ac:dyDescent="0.3">
      <c r="A41" s="2"/>
      <c r="B41" s="3">
        <v>2011</v>
      </c>
      <c r="C41" s="3">
        <v>2011</v>
      </c>
      <c r="D41" s="3">
        <v>2012</v>
      </c>
      <c r="E41" s="3">
        <v>2012</v>
      </c>
      <c r="F41" s="3">
        <v>2012</v>
      </c>
      <c r="G41" s="3">
        <v>2013</v>
      </c>
      <c r="H41" s="3">
        <v>2013</v>
      </c>
      <c r="I41" s="3">
        <v>2013</v>
      </c>
      <c r="J41" s="3">
        <v>2014</v>
      </c>
      <c r="K41" s="3">
        <v>2014</v>
      </c>
      <c r="L41" s="3">
        <v>2014</v>
      </c>
      <c r="M41" s="3">
        <v>2015</v>
      </c>
      <c r="N41" s="3">
        <v>2015</v>
      </c>
      <c r="O41" s="3">
        <v>2015</v>
      </c>
      <c r="P41" s="3">
        <v>2016</v>
      </c>
    </row>
    <row r="42" spans="1:18" s="24" customFormat="1" ht="16.5" customHeight="1" thickTop="1" x14ac:dyDescent="0.25">
      <c r="A42" s="6" t="s">
        <v>92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8" s="24" customFormat="1" ht="16.5" customHeight="1" x14ac:dyDescent="0.25">
      <c r="A43" s="7" t="s">
        <v>1</v>
      </c>
      <c r="B43" s="43">
        <v>3244</v>
      </c>
      <c r="C43" s="43">
        <v>11351</v>
      </c>
      <c r="D43" s="43">
        <v>11270</v>
      </c>
      <c r="E43" s="43">
        <v>3253</v>
      </c>
      <c r="F43" s="16">
        <v>11838</v>
      </c>
      <c r="G43" s="43">
        <v>11270</v>
      </c>
      <c r="H43" s="43">
        <v>3145</v>
      </c>
      <c r="I43" s="43">
        <v>11895</v>
      </c>
      <c r="J43" s="43">
        <v>11859</v>
      </c>
      <c r="K43" s="16">
        <v>3280</v>
      </c>
      <c r="L43" s="16">
        <v>12188</v>
      </c>
      <c r="M43" s="16">
        <v>11823</v>
      </c>
      <c r="N43" s="16">
        <v>2942</v>
      </c>
      <c r="O43" s="16">
        <v>11972</v>
      </c>
      <c r="P43" s="16">
        <v>12744</v>
      </c>
    </row>
    <row r="44" spans="1:18" s="24" customFormat="1" x14ac:dyDescent="0.25">
      <c r="A44" s="7" t="s">
        <v>2</v>
      </c>
      <c r="B44" s="43">
        <v>1178</v>
      </c>
      <c r="C44" s="43">
        <v>2585</v>
      </c>
      <c r="D44" s="43">
        <v>2221</v>
      </c>
      <c r="E44" s="43">
        <v>977</v>
      </c>
      <c r="F44" s="16">
        <v>2186</v>
      </c>
      <c r="G44" s="43">
        <v>1988</v>
      </c>
      <c r="H44" s="43">
        <v>705</v>
      </c>
      <c r="I44" s="43">
        <v>2185</v>
      </c>
      <c r="J44" s="43">
        <v>1916</v>
      </c>
      <c r="K44" s="16">
        <v>631</v>
      </c>
      <c r="L44" s="16">
        <v>2202</v>
      </c>
      <c r="M44" s="16">
        <v>1997</v>
      </c>
      <c r="N44" s="16">
        <v>602</v>
      </c>
      <c r="O44" s="16">
        <v>2141</v>
      </c>
      <c r="P44" s="16">
        <v>2057</v>
      </c>
    </row>
    <row r="45" spans="1:18" s="24" customFormat="1" x14ac:dyDescent="0.25">
      <c r="A45" s="7" t="s">
        <v>3</v>
      </c>
      <c r="B45" s="43">
        <v>309</v>
      </c>
      <c r="C45" s="43">
        <v>680</v>
      </c>
      <c r="D45" s="43">
        <v>966</v>
      </c>
      <c r="E45" s="43">
        <v>390</v>
      </c>
      <c r="F45" s="16">
        <v>834</v>
      </c>
      <c r="G45" s="43">
        <v>969</v>
      </c>
      <c r="H45" s="43">
        <v>361</v>
      </c>
      <c r="I45" s="43">
        <v>810</v>
      </c>
      <c r="J45" s="43">
        <v>902</v>
      </c>
      <c r="K45" s="16">
        <v>349</v>
      </c>
      <c r="L45" s="16">
        <v>868</v>
      </c>
      <c r="M45" s="16">
        <v>999</v>
      </c>
      <c r="N45" s="16">
        <v>260</v>
      </c>
      <c r="O45" s="16">
        <v>887</v>
      </c>
      <c r="P45" s="16">
        <v>960</v>
      </c>
    </row>
    <row r="46" spans="1:18" s="24" customFormat="1" x14ac:dyDescent="0.25">
      <c r="A46" s="12" t="s">
        <v>4</v>
      </c>
      <c r="B46" s="42">
        <f t="shared" ref="B46:J46" si="7">SUM(B43:B45)</f>
        <v>4731</v>
      </c>
      <c r="C46" s="42">
        <f t="shared" si="7"/>
        <v>14616</v>
      </c>
      <c r="D46" s="42">
        <f t="shared" si="7"/>
        <v>14457</v>
      </c>
      <c r="E46" s="42">
        <f t="shared" si="7"/>
        <v>4620</v>
      </c>
      <c r="F46" s="42">
        <f t="shared" si="7"/>
        <v>14858</v>
      </c>
      <c r="G46" s="42">
        <f t="shared" si="7"/>
        <v>14227</v>
      </c>
      <c r="H46" s="42">
        <f t="shared" si="7"/>
        <v>4211</v>
      </c>
      <c r="I46" s="42">
        <f t="shared" si="7"/>
        <v>14890</v>
      </c>
      <c r="J46" s="42">
        <f t="shared" si="7"/>
        <v>14677</v>
      </c>
      <c r="K46" s="42">
        <f t="shared" ref="K46:P46" si="8">SUM(K43:K45)</f>
        <v>4260</v>
      </c>
      <c r="L46" s="42">
        <f t="shared" si="8"/>
        <v>15258</v>
      </c>
      <c r="M46" s="42">
        <f t="shared" si="8"/>
        <v>14819</v>
      </c>
      <c r="N46" s="42">
        <f t="shared" si="8"/>
        <v>3804</v>
      </c>
      <c r="O46" s="42">
        <f t="shared" si="8"/>
        <v>15000</v>
      </c>
      <c r="P46" s="42">
        <f t="shared" si="8"/>
        <v>15761</v>
      </c>
    </row>
    <row r="47" spans="1:18" x14ac:dyDescent="0.25">
      <c r="A47" s="2"/>
      <c r="B47" s="7"/>
      <c r="J47" s="2"/>
      <c r="K47" s="2"/>
      <c r="L47" s="2"/>
      <c r="M47" s="29"/>
      <c r="N47" s="29"/>
      <c r="O47" s="29"/>
      <c r="P47" s="29"/>
      <c r="Q47" s="29"/>
    </row>
    <row r="48" spans="1:18" x14ac:dyDescent="0.25">
      <c r="B48" s="44"/>
      <c r="C48" s="44"/>
      <c r="D48" s="44"/>
      <c r="I48" s="44"/>
      <c r="M48" s="29"/>
      <c r="N48" s="29"/>
      <c r="O48" s="29"/>
      <c r="P48" s="29"/>
      <c r="Q48" s="29"/>
    </row>
    <row r="49" spans="1:14" ht="16.5" thickBot="1" x14ac:dyDescent="0.3">
      <c r="A49" s="102"/>
      <c r="B49" s="103" t="s">
        <v>23</v>
      </c>
      <c r="C49" s="103" t="s">
        <v>24</v>
      </c>
      <c r="D49" s="103" t="s">
        <v>25</v>
      </c>
      <c r="E49" s="103" t="s">
        <v>205</v>
      </c>
      <c r="F49" s="103" t="s">
        <v>238</v>
      </c>
      <c r="I49" s="104"/>
      <c r="J49" s="103" t="s">
        <v>23</v>
      </c>
      <c r="K49" s="103" t="s">
        <v>24</v>
      </c>
      <c r="L49" s="103" t="s">
        <v>25</v>
      </c>
      <c r="M49" s="103" t="s">
        <v>205</v>
      </c>
      <c r="N49" s="103" t="s">
        <v>238</v>
      </c>
    </row>
    <row r="50" spans="1:14" ht="16.5" thickTop="1" x14ac:dyDescent="0.25">
      <c r="A50" s="105" t="s">
        <v>28</v>
      </c>
      <c r="B50" s="106"/>
      <c r="C50" s="106"/>
      <c r="D50" s="106"/>
      <c r="E50" s="106"/>
      <c r="F50" s="106"/>
      <c r="I50" s="44"/>
      <c r="J50" s="24"/>
      <c r="N50" s="163"/>
    </row>
    <row r="51" spans="1:14" x14ac:dyDescent="0.25">
      <c r="A51" s="108" t="s">
        <v>7</v>
      </c>
      <c r="B51" s="109">
        <v>31</v>
      </c>
      <c r="C51" s="109">
        <v>27</v>
      </c>
      <c r="D51" s="109">
        <v>25</v>
      </c>
      <c r="E51" s="109">
        <v>20</v>
      </c>
      <c r="F51" s="109">
        <v>22</v>
      </c>
      <c r="I51" s="115" t="s">
        <v>13</v>
      </c>
      <c r="J51" s="109">
        <v>0</v>
      </c>
      <c r="K51" s="109">
        <v>0</v>
      </c>
      <c r="L51" s="109">
        <v>0</v>
      </c>
      <c r="M51" s="109">
        <v>0</v>
      </c>
      <c r="N51" s="109">
        <v>0</v>
      </c>
    </row>
    <row r="52" spans="1:14" x14ac:dyDescent="0.25">
      <c r="A52" s="108" t="s">
        <v>8</v>
      </c>
      <c r="B52" s="109">
        <v>16</v>
      </c>
      <c r="C52" s="109">
        <v>17</v>
      </c>
      <c r="D52" s="109">
        <v>17</v>
      </c>
      <c r="E52" s="109">
        <v>16</v>
      </c>
      <c r="F52" s="109">
        <v>16</v>
      </c>
      <c r="I52" s="108"/>
      <c r="J52" s="107"/>
      <c r="K52" s="107"/>
      <c r="L52" s="107"/>
      <c r="M52" s="107"/>
      <c r="N52" s="107"/>
    </row>
    <row r="53" spans="1:14" x14ac:dyDescent="0.25">
      <c r="A53" s="108" t="s">
        <v>11</v>
      </c>
      <c r="B53" s="109">
        <v>9</v>
      </c>
      <c r="C53" s="109">
        <v>10</v>
      </c>
      <c r="D53" s="109">
        <v>13</v>
      </c>
      <c r="E53" s="109">
        <v>13</v>
      </c>
      <c r="F53" s="109">
        <v>14</v>
      </c>
      <c r="I53" s="115" t="s">
        <v>14</v>
      </c>
      <c r="J53" s="109">
        <v>9</v>
      </c>
      <c r="K53" s="109">
        <v>8</v>
      </c>
      <c r="L53" s="109">
        <v>8</v>
      </c>
      <c r="M53" s="109">
        <v>7</v>
      </c>
      <c r="N53" s="109">
        <v>5</v>
      </c>
    </row>
    <row r="54" spans="1:14" x14ac:dyDescent="0.25">
      <c r="A54" s="110"/>
      <c r="B54" s="106"/>
      <c r="C54" s="106"/>
      <c r="D54" s="106"/>
      <c r="E54" s="106"/>
      <c r="F54" s="106"/>
      <c r="I54" s="44"/>
      <c r="J54" s="24"/>
      <c r="N54" s="163"/>
    </row>
    <row r="55" spans="1:14" x14ac:dyDescent="0.25">
      <c r="A55" s="133" t="s">
        <v>29</v>
      </c>
      <c r="B55" s="112"/>
      <c r="C55" s="112"/>
      <c r="D55" s="112"/>
      <c r="E55" s="112"/>
      <c r="F55" s="112"/>
      <c r="I55" s="126" t="s">
        <v>9</v>
      </c>
      <c r="J55" s="107"/>
      <c r="K55" s="107"/>
      <c r="L55" s="107"/>
      <c r="M55" s="107"/>
      <c r="N55" s="107"/>
    </row>
    <row r="56" spans="1:14" x14ac:dyDescent="0.25">
      <c r="A56" s="108" t="s">
        <v>7</v>
      </c>
      <c r="B56" s="114">
        <v>3</v>
      </c>
      <c r="C56" s="114">
        <v>3</v>
      </c>
      <c r="D56" s="114">
        <v>3</v>
      </c>
      <c r="E56" s="114">
        <v>4</v>
      </c>
      <c r="F56" s="114">
        <v>5</v>
      </c>
      <c r="I56" s="108" t="s">
        <v>7</v>
      </c>
      <c r="J56" s="109">
        <v>0</v>
      </c>
      <c r="K56" s="109">
        <v>0</v>
      </c>
      <c r="L56" s="109">
        <v>0</v>
      </c>
      <c r="M56" s="109">
        <v>0</v>
      </c>
      <c r="N56" s="109">
        <v>0</v>
      </c>
    </row>
    <row r="57" spans="1:14" x14ac:dyDescent="0.25">
      <c r="A57" s="65" t="s">
        <v>30</v>
      </c>
      <c r="B57" s="152">
        <v>1</v>
      </c>
      <c r="C57" s="152">
        <v>0</v>
      </c>
      <c r="D57" s="152">
        <v>0</v>
      </c>
      <c r="E57" s="152">
        <v>0</v>
      </c>
      <c r="F57" s="152">
        <v>0</v>
      </c>
      <c r="I57" s="108" t="s">
        <v>8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</row>
    <row r="58" spans="1:14" x14ac:dyDescent="0.25">
      <c r="A58" s="108" t="s">
        <v>8</v>
      </c>
      <c r="B58" s="114">
        <v>3</v>
      </c>
      <c r="C58" s="114">
        <v>3</v>
      </c>
      <c r="D58" s="114">
        <v>1</v>
      </c>
      <c r="E58" s="114">
        <v>1</v>
      </c>
      <c r="F58" s="114">
        <v>1</v>
      </c>
      <c r="I58" s="108" t="s">
        <v>11</v>
      </c>
      <c r="J58" s="109">
        <v>0</v>
      </c>
      <c r="K58" s="109">
        <v>0</v>
      </c>
      <c r="L58" s="109">
        <v>0</v>
      </c>
      <c r="M58" s="109">
        <v>0</v>
      </c>
      <c r="N58" s="109">
        <v>0</v>
      </c>
    </row>
    <row r="59" spans="1:14" x14ac:dyDescent="0.25">
      <c r="B59" s="44"/>
      <c r="C59" s="44"/>
      <c r="D59" s="44"/>
      <c r="F59" s="163"/>
      <c r="I59" s="108"/>
      <c r="J59" s="106"/>
      <c r="K59" s="106"/>
      <c r="L59" s="106"/>
      <c r="M59" s="106"/>
      <c r="N59" s="106"/>
    </row>
    <row r="60" spans="1:14" x14ac:dyDescent="0.25">
      <c r="A60" s="113" t="s">
        <v>6</v>
      </c>
      <c r="B60" s="106"/>
      <c r="C60" s="106"/>
      <c r="D60" s="106"/>
      <c r="E60" s="106"/>
      <c r="F60" s="106"/>
      <c r="I60" s="115" t="s">
        <v>10</v>
      </c>
      <c r="J60" s="106"/>
      <c r="K60" s="106"/>
      <c r="L60" s="106"/>
      <c r="M60" s="106"/>
      <c r="N60" s="106"/>
    </row>
    <row r="61" spans="1:14" x14ac:dyDescent="0.25">
      <c r="A61" s="108" t="s">
        <v>7</v>
      </c>
      <c r="B61" s="109">
        <v>1</v>
      </c>
      <c r="C61" s="109">
        <v>1</v>
      </c>
      <c r="D61" s="109">
        <v>1</v>
      </c>
      <c r="E61" s="109">
        <v>1</v>
      </c>
      <c r="F61" s="109">
        <v>0</v>
      </c>
      <c r="I61" s="108" t="s">
        <v>7</v>
      </c>
      <c r="J61" s="109">
        <v>0</v>
      </c>
      <c r="K61" s="109">
        <v>0</v>
      </c>
      <c r="L61" s="109">
        <v>0</v>
      </c>
      <c r="M61" s="109">
        <v>0</v>
      </c>
      <c r="N61" s="109">
        <v>0</v>
      </c>
    </row>
    <row r="62" spans="1:14" x14ac:dyDescent="0.25">
      <c r="A62" s="108" t="s">
        <v>8</v>
      </c>
      <c r="B62" s="109">
        <v>0</v>
      </c>
      <c r="C62" s="109">
        <v>1</v>
      </c>
      <c r="D62" s="109">
        <v>1</v>
      </c>
      <c r="E62" s="109">
        <v>0</v>
      </c>
      <c r="F62" s="109">
        <v>1</v>
      </c>
      <c r="I62" s="108" t="s">
        <v>8</v>
      </c>
      <c r="J62" s="109">
        <v>0</v>
      </c>
      <c r="K62" s="109">
        <v>0</v>
      </c>
      <c r="L62" s="109">
        <v>0</v>
      </c>
      <c r="M62" s="109">
        <v>0</v>
      </c>
      <c r="N62" s="109">
        <v>1</v>
      </c>
    </row>
    <row r="63" spans="1:14" x14ac:dyDescent="0.25">
      <c r="A63" s="108" t="s">
        <v>11</v>
      </c>
      <c r="B63" s="109">
        <v>2</v>
      </c>
      <c r="C63" s="109">
        <v>0</v>
      </c>
      <c r="D63" s="109">
        <v>0</v>
      </c>
      <c r="E63" s="109">
        <v>0</v>
      </c>
      <c r="F63" s="109">
        <v>0</v>
      </c>
      <c r="I63" s="108" t="s">
        <v>11</v>
      </c>
      <c r="J63" s="109">
        <v>0</v>
      </c>
      <c r="K63" s="109">
        <v>0</v>
      </c>
      <c r="L63" s="109">
        <v>0</v>
      </c>
      <c r="M63" s="109">
        <v>0</v>
      </c>
      <c r="N63" s="109">
        <v>1</v>
      </c>
    </row>
    <row r="64" spans="1:14" x14ac:dyDescent="0.25">
      <c r="A64" s="108"/>
      <c r="B64" s="106"/>
      <c r="C64" s="106"/>
      <c r="D64" s="106"/>
      <c r="E64" s="107"/>
      <c r="F64" s="107"/>
      <c r="I64" s="108" t="s">
        <v>20</v>
      </c>
      <c r="J64" s="109">
        <v>0</v>
      </c>
      <c r="K64" s="109">
        <v>0</v>
      </c>
      <c r="L64" s="109">
        <v>0</v>
      </c>
      <c r="M64" s="109">
        <v>0</v>
      </c>
      <c r="N64" s="109">
        <v>0</v>
      </c>
    </row>
    <row r="65" spans="1:14" x14ac:dyDescent="0.25">
      <c r="F65" s="163"/>
      <c r="I65" s="138"/>
      <c r="J65" s="112"/>
      <c r="K65" s="112"/>
      <c r="L65" s="112"/>
      <c r="M65" s="112"/>
      <c r="N65" s="112"/>
    </row>
    <row r="66" spans="1:14" x14ac:dyDescent="0.25">
      <c r="A66" s="2"/>
      <c r="B66" s="7"/>
      <c r="C66" s="7"/>
      <c r="D66" s="7"/>
      <c r="E66" s="2"/>
      <c r="F66" s="2"/>
      <c r="G66" s="2"/>
      <c r="H66" s="2"/>
      <c r="I66" s="115" t="s">
        <v>31</v>
      </c>
      <c r="J66" s="109">
        <v>32</v>
      </c>
      <c r="K66" s="109">
        <v>30</v>
      </c>
      <c r="L66" s="109">
        <v>28</v>
      </c>
      <c r="M66" s="109">
        <v>38</v>
      </c>
      <c r="N66" s="109">
        <v>35</v>
      </c>
    </row>
    <row r="67" spans="1:14" ht="15.6" customHeight="1" x14ac:dyDescent="0.25">
      <c r="A67" s="116" t="s">
        <v>80</v>
      </c>
      <c r="B67" s="155"/>
      <c r="C67" s="155"/>
      <c r="D67" s="155"/>
      <c r="E67" s="155"/>
      <c r="F67" s="155"/>
      <c r="G67" s="2"/>
      <c r="H67" s="129"/>
      <c r="I67" s="112"/>
      <c r="J67" s="112"/>
      <c r="K67" s="112"/>
    </row>
    <row r="68" spans="1:14" ht="15.6" customHeight="1" x14ac:dyDescent="0.25">
      <c r="A68" s="117"/>
      <c r="B68" s="118" t="s">
        <v>205</v>
      </c>
      <c r="C68" s="118" t="s">
        <v>238</v>
      </c>
      <c r="D68" s="119" t="s">
        <v>32</v>
      </c>
      <c r="E68" s="155"/>
      <c r="F68" s="155"/>
      <c r="G68" s="2"/>
      <c r="H68" s="2"/>
    </row>
    <row r="69" spans="1:14" ht="15.6" customHeight="1" x14ac:dyDescent="0.25">
      <c r="A69" s="129" t="s">
        <v>33</v>
      </c>
      <c r="B69" s="114">
        <v>2</v>
      </c>
      <c r="C69" s="114">
        <v>2</v>
      </c>
      <c r="D69" s="156">
        <f>(C69-B69)/B69</f>
        <v>0</v>
      </c>
      <c r="E69" s="155"/>
      <c r="F69" s="155"/>
      <c r="G69" s="2"/>
      <c r="H69" s="2"/>
    </row>
    <row r="70" spans="1:14" ht="15.6" customHeight="1" x14ac:dyDescent="0.25">
      <c r="A70" s="129" t="s">
        <v>34</v>
      </c>
      <c r="B70" s="114">
        <v>7</v>
      </c>
      <c r="C70" s="114">
        <v>9</v>
      </c>
      <c r="D70" s="156">
        <f>(C70-B70)/B70</f>
        <v>0.2857142857142857</v>
      </c>
      <c r="E70" s="155"/>
      <c r="F70" s="155"/>
      <c r="G70" s="2"/>
      <c r="H70" s="2"/>
    </row>
    <row r="71" spans="1:14" ht="15.6" customHeight="1" x14ac:dyDescent="0.25">
      <c r="A71" s="69" t="s">
        <v>203</v>
      </c>
      <c r="B71" s="7"/>
      <c r="C71" s="7"/>
      <c r="D71" s="7"/>
      <c r="E71" s="2"/>
      <c r="F71" s="2"/>
      <c r="G71" s="2"/>
      <c r="H71" s="2"/>
    </row>
    <row r="72" spans="1:14" ht="15.6" customHeight="1" x14ac:dyDescent="0.25">
      <c r="A72" s="69"/>
      <c r="B72" s="7"/>
      <c r="C72" s="7"/>
      <c r="D72" s="7"/>
      <c r="E72" s="2"/>
      <c r="F72" s="2"/>
      <c r="G72" s="2"/>
      <c r="H72" s="2"/>
    </row>
    <row r="73" spans="1:14" ht="15.6" customHeight="1" x14ac:dyDescent="0.25"/>
    <row r="74" spans="1:14" x14ac:dyDescent="0.25">
      <c r="A74" s="165" t="s">
        <v>239</v>
      </c>
      <c r="B74" s="165"/>
      <c r="C74" s="165"/>
      <c r="D74" s="165"/>
      <c r="E74" s="165"/>
      <c r="F74" s="165"/>
    </row>
    <row r="75" spans="1:14" x14ac:dyDescent="0.25">
      <c r="A75" s="165"/>
      <c r="B75" s="165"/>
      <c r="C75" s="165"/>
      <c r="D75" s="165"/>
      <c r="E75" s="165"/>
      <c r="F75" s="165"/>
    </row>
    <row r="76" spans="1:14" x14ac:dyDescent="0.25">
      <c r="A76" s="166"/>
      <c r="B76" s="166"/>
      <c r="C76" s="166"/>
      <c r="D76" s="166"/>
      <c r="E76" s="166"/>
      <c r="F76" s="166"/>
    </row>
    <row r="77" spans="1:14" ht="25.15" customHeight="1" x14ac:dyDescent="0.25">
      <c r="A77" s="121" t="s">
        <v>54</v>
      </c>
      <c r="B77" s="167" t="s">
        <v>84</v>
      </c>
      <c r="C77" s="168"/>
      <c r="D77" s="167" t="s">
        <v>40</v>
      </c>
      <c r="E77" s="168"/>
      <c r="F77" s="71"/>
      <c r="I77" s="44"/>
    </row>
    <row r="78" spans="1:14" x14ac:dyDescent="0.25">
      <c r="A78" s="72"/>
      <c r="B78" s="73"/>
      <c r="C78" s="74"/>
      <c r="D78" s="73"/>
      <c r="E78" s="74"/>
      <c r="F78" s="74" t="s">
        <v>4</v>
      </c>
      <c r="I78" s="44"/>
    </row>
    <row r="79" spans="1:14" x14ac:dyDescent="0.25">
      <c r="A79" s="75"/>
      <c r="B79" s="76" t="s">
        <v>41</v>
      </c>
      <c r="C79" s="77" t="s">
        <v>42</v>
      </c>
      <c r="D79" s="76" t="s">
        <v>41</v>
      </c>
      <c r="E79" s="77" t="s">
        <v>43</v>
      </c>
      <c r="F79" s="77" t="s">
        <v>41</v>
      </c>
      <c r="I79" s="44"/>
    </row>
    <row r="80" spans="1:14" x14ac:dyDescent="0.25">
      <c r="A80" s="78" t="s">
        <v>1</v>
      </c>
      <c r="B80" s="72"/>
      <c r="C80" s="79"/>
      <c r="D80" s="72"/>
      <c r="E80" s="79"/>
      <c r="F80" s="78"/>
      <c r="I80" s="44"/>
    </row>
    <row r="81" spans="1:9" x14ac:dyDescent="0.25">
      <c r="A81" s="80" t="s">
        <v>55</v>
      </c>
      <c r="B81" s="81">
        <v>495</v>
      </c>
      <c r="C81" s="157">
        <f>B81/F81</f>
        <v>0.7247437774524158</v>
      </c>
      <c r="D81" s="81">
        <f>F81-B81</f>
        <v>188</v>
      </c>
      <c r="E81" s="157">
        <f>D81/F81</f>
        <v>0.2752562225475842</v>
      </c>
      <c r="F81" s="82">
        <v>683</v>
      </c>
      <c r="I81" s="44"/>
    </row>
    <row r="82" spans="1:9" x14ac:dyDescent="0.25">
      <c r="A82" s="80" t="s">
        <v>56</v>
      </c>
      <c r="B82" s="81">
        <v>509</v>
      </c>
      <c r="C82" s="157">
        <f t="shared" ref="C82:C87" si="9">B82/F82</f>
        <v>0.72922636103151861</v>
      </c>
      <c r="D82" s="81">
        <f t="shared" ref="D82:D87" si="10">F82-B82</f>
        <v>189</v>
      </c>
      <c r="E82" s="157">
        <f t="shared" ref="E82:E87" si="11">D82/F82</f>
        <v>0.27077363896848139</v>
      </c>
      <c r="F82" s="82">
        <v>698</v>
      </c>
      <c r="I82" s="44"/>
    </row>
    <row r="83" spans="1:9" x14ac:dyDescent="0.25">
      <c r="A83" s="80" t="s">
        <v>57</v>
      </c>
      <c r="B83" s="81">
        <v>1247</v>
      </c>
      <c r="C83" s="157">
        <f t="shared" si="9"/>
        <v>0.88127208480565367</v>
      </c>
      <c r="D83" s="81">
        <f t="shared" si="10"/>
        <v>168</v>
      </c>
      <c r="E83" s="157">
        <f t="shared" si="11"/>
        <v>0.11872791519434629</v>
      </c>
      <c r="F83" s="82">
        <v>1415</v>
      </c>
      <c r="I83" s="44"/>
    </row>
    <row r="84" spans="1:9" x14ac:dyDescent="0.25">
      <c r="A84" s="80" t="s">
        <v>58</v>
      </c>
      <c r="B84" s="81">
        <v>1407</v>
      </c>
      <c r="C84" s="157">
        <f t="shared" si="9"/>
        <v>0.56011146496815289</v>
      </c>
      <c r="D84" s="81">
        <f t="shared" si="10"/>
        <v>1105</v>
      </c>
      <c r="E84" s="157">
        <f t="shared" si="11"/>
        <v>0.43988853503184716</v>
      </c>
      <c r="F84" s="82">
        <v>2512</v>
      </c>
      <c r="I84" s="44"/>
    </row>
    <row r="85" spans="1:9" x14ac:dyDescent="0.25">
      <c r="A85" s="80" t="s">
        <v>60</v>
      </c>
      <c r="B85" s="84">
        <v>1452</v>
      </c>
      <c r="C85" s="157">
        <f t="shared" si="9"/>
        <v>0.88644688644688641</v>
      </c>
      <c r="D85" s="81">
        <f t="shared" si="10"/>
        <v>186</v>
      </c>
      <c r="E85" s="157">
        <f t="shared" si="11"/>
        <v>0.11355311355311355</v>
      </c>
      <c r="F85" s="87">
        <v>1638</v>
      </c>
      <c r="I85" s="44"/>
    </row>
    <row r="86" spans="1:9" x14ac:dyDescent="0.25">
      <c r="A86" s="80" t="s">
        <v>61</v>
      </c>
      <c r="B86" s="81">
        <v>3980</v>
      </c>
      <c r="C86" s="157">
        <f t="shared" si="9"/>
        <v>0.79472843450479236</v>
      </c>
      <c r="D86" s="81">
        <f t="shared" si="10"/>
        <v>1028</v>
      </c>
      <c r="E86" s="157">
        <f t="shared" si="11"/>
        <v>0.20527156549520767</v>
      </c>
      <c r="F86" s="82">
        <v>5008</v>
      </c>
      <c r="I86" s="44"/>
    </row>
    <row r="87" spans="1:9" x14ac:dyDescent="0.25">
      <c r="A87" s="80" t="s">
        <v>59</v>
      </c>
      <c r="B87" s="81">
        <v>18</v>
      </c>
      <c r="C87" s="157">
        <f t="shared" si="9"/>
        <v>1</v>
      </c>
      <c r="D87" s="81">
        <f t="shared" si="10"/>
        <v>0</v>
      </c>
      <c r="E87" s="157">
        <f t="shared" si="11"/>
        <v>0</v>
      </c>
      <c r="F87" s="82">
        <v>18</v>
      </c>
      <c r="I87" s="44"/>
    </row>
    <row r="88" spans="1:9" x14ac:dyDescent="0.25">
      <c r="A88" s="88" t="s">
        <v>51</v>
      </c>
      <c r="B88" s="89">
        <f>SUM(B81:B87)</f>
        <v>9108</v>
      </c>
      <c r="C88" s="158">
        <f>B88/F88</f>
        <v>0.76077514199799534</v>
      </c>
      <c r="D88" s="89">
        <f>SUM(D81:D87)</f>
        <v>2864</v>
      </c>
      <c r="E88" s="158">
        <f>D88/F88</f>
        <v>0.23922485800200469</v>
      </c>
      <c r="F88" s="91">
        <f>SUM(F81:F87)</f>
        <v>11972</v>
      </c>
      <c r="I88" s="44"/>
    </row>
    <row r="89" spans="1:9" x14ac:dyDescent="0.25">
      <c r="A89" s="92"/>
      <c r="B89" s="93"/>
      <c r="C89" s="159"/>
      <c r="D89" s="95"/>
      <c r="E89" s="159"/>
      <c r="F89" s="96"/>
      <c r="I89" s="44"/>
    </row>
    <row r="90" spans="1:9" x14ac:dyDescent="0.25">
      <c r="A90" s="78" t="s">
        <v>52</v>
      </c>
      <c r="B90" s="93"/>
      <c r="C90" s="159"/>
      <c r="D90" s="95"/>
      <c r="E90" s="159"/>
      <c r="F90" s="96"/>
      <c r="I90" s="44"/>
    </row>
    <row r="91" spans="1:9" x14ac:dyDescent="0.25">
      <c r="A91" s="80" t="s">
        <v>55</v>
      </c>
      <c r="B91" s="81">
        <v>114</v>
      </c>
      <c r="C91" s="157">
        <f>B91/F91</f>
        <v>0.86363636363636365</v>
      </c>
      <c r="D91" s="81">
        <f>F91-B91</f>
        <v>18</v>
      </c>
      <c r="E91" s="157">
        <f>D91/F91</f>
        <v>0.13636363636363635</v>
      </c>
      <c r="F91" s="82">
        <v>132</v>
      </c>
      <c r="I91" s="44"/>
    </row>
    <row r="92" spans="1:9" x14ac:dyDescent="0.25">
      <c r="A92" s="80" t="s">
        <v>56</v>
      </c>
      <c r="B92" s="81">
        <v>48</v>
      </c>
      <c r="C92" s="157">
        <f t="shared" ref="C92:C98" si="12">B92/F92</f>
        <v>0.84210526315789469</v>
      </c>
      <c r="D92" s="81">
        <f t="shared" ref="D92:D98" si="13">F92-B92</f>
        <v>9</v>
      </c>
      <c r="E92" s="157">
        <f t="shared" ref="E92:E98" si="14">D92/F92</f>
        <v>0.15789473684210525</v>
      </c>
      <c r="F92" s="82">
        <v>57</v>
      </c>
      <c r="I92" s="44"/>
    </row>
    <row r="93" spans="1:9" x14ac:dyDescent="0.25">
      <c r="A93" s="80" t="s">
        <v>57</v>
      </c>
      <c r="B93" s="81">
        <v>333</v>
      </c>
      <c r="C93" s="157">
        <f t="shared" si="12"/>
        <v>0.90243902439024393</v>
      </c>
      <c r="D93" s="81">
        <f t="shared" si="13"/>
        <v>36</v>
      </c>
      <c r="E93" s="157">
        <f t="shared" si="14"/>
        <v>9.7560975609756101E-2</v>
      </c>
      <c r="F93" s="82">
        <v>369</v>
      </c>
      <c r="I93" s="44"/>
    </row>
    <row r="94" spans="1:9" x14ac:dyDescent="0.25">
      <c r="A94" s="80" t="s">
        <v>58</v>
      </c>
      <c r="B94" s="81">
        <v>443</v>
      </c>
      <c r="C94" s="157">
        <f t="shared" si="12"/>
        <v>0.74704890387858347</v>
      </c>
      <c r="D94" s="81">
        <f t="shared" si="13"/>
        <v>150</v>
      </c>
      <c r="E94" s="157">
        <f t="shared" si="14"/>
        <v>0.25295109612141653</v>
      </c>
      <c r="F94" s="82">
        <v>593</v>
      </c>
      <c r="I94" s="44"/>
    </row>
    <row r="95" spans="1:9" x14ac:dyDescent="0.25">
      <c r="A95" s="80" t="s">
        <v>63</v>
      </c>
      <c r="B95" s="124">
        <v>81</v>
      </c>
      <c r="C95" s="157">
        <f t="shared" si="12"/>
        <v>0.75</v>
      </c>
      <c r="D95" s="81">
        <f t="shared" si="13"/>
        <v>27</v>
      </c>
      <c r="E95" s="157">
        <f t="shared" si="14"/>
        <v>0.25</v>
      </c>
      <c r="F95" s="125">
        <v>108</v>
      </c>
      <c r="I95" s="44"/>
    </row>
    <row r="96" spans="1:9" x14ac:dyDescent="0.25">
      <c r="A96" s="80" t="s">
        <v>60</v>
      </c>
      <c r="B96" s="122">
        <v>519</v>
      </c>
      <c r="C96" s="157">
        <f t="shared" si="12"/>
        <v>0.78636363636363638</v>
      </c>
      <c r="D96" s="81">
        <f t="shared" si="13"/>
        <v>141</v>
      </c>
      <c r="E96" s="157">
        <f t="shared" si="14"/>
        <v>0.21363636363636362</v>
      </c>
      <c r="F96" s="123">
        <v>660</v>
      </c>
      <c r="I96" s="44"/>
    </row>
    <row r="97" spans="1:9" x14ac:dyDescent="0.25">
      <c r="A97" s="80" t="s">
        <v>61</v>
      </c>
      <c r="B97" s="84">
        <v>919</v>
      </c>
      <c r="C97" s="157">
        <f t="shared" si="12"/>
        <v>0.93204868154158216</v>
      </c>
      <c r="D97" s="81">
        <f t="shared" si="13"/>
        <v>67</v>
      </c>
      <c r="E97" s="157">
        <f t="shared" si="14"/>
        <v>6.7951318458417856E-2</v>
      </c>
      <c r="F97" s="87">
        <v>986</v>
      </c>
      <c r="I97" s="44"/>
    </row>
    <row r="98" spans="1:9" x14ac:dyDescent="0.25">
      <c r="A98" s="83" t="s">
        <v>62</v>
      </c>
      <c r="B98" s="81">
        <v>99</v>
      </c>
      <c r="C98" s="157">
        <f t="shared" si="12"/>
        <v>0.80487804878048785</v>
      </c>
      <c r="D98" s="81">
        <f t="shared" si="13"/>
        <v>24</v>
      </c>
      <c r="E98" s="157">
        <f t="shared" si="14"/>
        <v>0.1951219512195122</v>
      </c>
      <c r="F98" s="82">
        <v>123</v>
      </c>
      <c r="I98" s="44"/>
    </row>
    <row r="99" spans="1:9" x14ac:dyDescent="0.25">
      <c r="A99" s="88" t="s">
        <v>64</v>
      </c>
      <c r="B99" s="89">
        <f>SUM(B91:B97)</f>
        <v>2457</v>
      </c>
      <c r="C99" s="158">
        <f>B99/F99</f>
        <v>0.8457831325301205</v>
      </c>
      <c r="D99" s="89">
        <f>SUM(D91:D97)</f>
        <v>448</v>
      </c>
      <c r="E99" s="158">
        <f>D99/F99</f>
        <v>0.15421686746987953</v>
      </c>
      <c r="F99" s="91">
        <f>SUM(F91:F97)</f>
        <v>2905</v>
      </c>
      <c r="I99" s="44"/>
    </row>
    <row r="100" spans="1:9" x14ac:dyDescent="0.25">
      <c r="A100" s="96"/>
      <c r="B100" s="98"/>
      <c r="C100" s="161"/>
      <c r="D100" s="98"/>
      <c r="E100" s="161"/>
      <c r="F100" s="100"/>
      <c r="I100" s="44"/>
    </row>
    <row r="101" spans="1:9" x14ac:dyDescent="0.25">
      <c r="A101" s="78" t="s">
        <v>4</v>
      </c>
      <c r="B101" s="93"/>
      <c r="C101" s="159"/>
      <c r="D101" s="95"/>
      <c r="E101" s="159"/>
      <c r="F101" s="96"/>
      <c r="I101" s="44"/>
    </row>
    <row r="102" spans="1:9" x14ac:dyDescent="0.25">
      <c r="A102" s="80" t="s">
        <v>55</v>
      </c>
      <c r="B102" s="81">
        <v>609</v>
      </c>
      <c r="C102" s="157">
        <f>B102/F102</f>
        <v>0.747239263803681</v>
      </c>
      <c r="D102" s="81">
        <f>F102-B102</f>
        <v>206</v>
      </c>
      <c r="E102" s="157">
        <f>D102/F102</f>
        <v>0.252760736196319</v>
      </c>
      <c r="F102" s="82">
        <v>815</v>
      </c>
      <c r="I102" s="44"/>
    </row>
    <row r="103" spans="1:9" x14ac:dyDescent="0.25">
      <c r="A103" s="80" t="s">
        <v>56</v>
      </c>
      <c r="B103" s="81">
        <v>557</v>
      </c>
      <c r="C103" s="157">
        <f t="shared" ref="C103:C110" si="15">B103/F103</f>
        <v>0.7377483443708609</v>
      </c>
      <c r="D103" s="81">
        <f t="shared" ref="D103:D110" si="16">F103-B103</f>
        <v>198</v>
      </c>
      <c r="E103" s="157">
        <f t="shared" ref="E103:E110" si="17">D103/F103</f>
        <v>0.26225165562913905</v>
      </c>
      <c r="F103" s="82">
        <v>755</v>
      </c>
      <c r="I103" s="44"/>
    </row>
    <row r="104" spans="1:9" x14ac:dyDescent="0.25">
      <c r="A104" s="80" t="s">
        <v>57</v>
      </c>
      <c r="B104" s="81">
        <v>1580</v>
      </c>
      <c r="C104" s="157">
        <f t="shared" si="15"/>
        <v>0.88565022421524664</v>
      </c>
      <c r="D104" s="81">
        <f t="shared" si="16"/>
        <v>204</v>
      </c>
      <c r="E104" s="157">
        <f t="shared" si="17"/>
        <v>0.11434977578475336</v>
      </c>
      <c r="F104" s="82">
        <v>1784</v>
      </c>
      <c r="I104" s="44"/>
    </row>
    <row r="105" spans="1:9" x14ac:dyDescent="0.25">
      <c r="A105" s="80" t="s">
        <v>58</v>
      </c>
      <c r="B105" s="81">
        <v>1850</v>
      </c>
      <c r="C105" s="157">
        <f t="shared" si="15"/>
        <v>0.59581320450885666</v>
      </c>
      <c r="D105" s="81">
        <f t="shared" si="16"/>
        <v>1255</v>
      </c>
      <c r="E105" s="157">
        <f t="shared" si="17"/>
        <v>0.40418679549114334</v>
      </c>
      <c r="F105" s="82">
        <v>3105</v>
      </c>
      <c r="I105" s="44"/>
    </row>
    <row r="106" spans="1:9" x14ac:dyDescent="0.25">
      <c r="A106" s="80" t="s">
        <v>63</v>
      </c>
      <c r="B106" s="84">
        <v>81</v>
      </c>
      <c r="C106" s="157">
        <f t="shared" si="15"/>
        <v>0.75</v>
      </c>
      <c r="D106" s="81">
        <f t="shared" si="16"/>
        <v>27</v>
      </c>
      <c r="E106" s="157">
        <f t="shared" si="17"/>
        <v>0.25</v>
      </c>
      <c r="F106" s="82">
        <v>108</v>
      </c>
      <c r="I106" s="44"/>
    </row>
    <row r="107" spans="1:9" x14ac:dyDescent="0.25">
      <c r="A107" s="80" t="s">
        <v>60</v>
      </c>
      <c r="B107" s="84">
        <v>1971</v>
      </c>
      <c r="C107" s="157">
        <f t="shared" si="15"/>
        <v>0.85770234986945171</v>
      </c>
      <c r="D107" s="81">
        <f t="shared" si="16"/>
        <v>327</v>
      </c>
      <c r="E107" s="157">
        <f t="shared" si="17"/>
        <v>0.14229765013054829</v>
      </c>
      <c r="F107" s="82">
        <v>2298</v>
      </c>
      <c r="I107" s="44"/>
    </row>
    <row r="108" spans="1:9" x14ac:dyDescent="0.25">
      <c r="A108" s="80" t="s">
        <v>61</v>
      </c>
      <c r="B108" s="84">
        <v>4899</v>
      </c>
      <c r="C108" s="157">
        <f t="shared" si="15"/>
        <v>0.81731731731731727</v>
      </c>
      <c r="D108" s="81">
        <f t="shared" si="16"/>
        <v>1095</v>
      </c>
      <c r="E108" s="157">
        <f t="shared" si="17"/>
        <v>0.18268268268268267</v>
      </c>
      <c r="F108" s="82">
        <v>5994</v>
      </c>
      <c r="I108" s="44"/>
    </row>
    <row r="109" spans="1:9" x14ac:dyDescent="0.25">
      <c r="A109" s="83" t="s">
        <v>59</v>
      </c>
      <c r="B109" s="84">
        <v>18</v>
      </c>
      <c r="C109" s="157">
        <f t="shared" si="15"/>
        <v>1</v>
      </c>
      <c r="D109" s="81">
        <f t="shared" si="16"/>
        <v>0</v>
      </c>
      <c r="E109" s="157">
        <f t="shared" si="17"/>
        <v>0</v>
      </c>
      <c r="F109" s="82">
        <v>18</v>
      </c>
      <c r="I109" s="44"/>
    </row>
    <row r="110" spans="1:9" x14ac:dyDescent="0.25">
      <c r="A110" s="83" t="s">
        <v>62</v>
      </c>
      <c r="B110" s="84">
        <v>99</v>
      </c>
      <c r="C110" s="157">
        <f t="shared" si="15"/>
        <v>0.80487804878048785</v>
      </c>
      <c r="D110" s="81">
        <f t="shared" si="16"/>
        <v>24</v>
      </c>
      <c r="E110" s="157">
        <f t="shared" si="17"/>
        <v>0.1951219512195122</v>
      </c>
      <c r="F110" s="82">
        <v>123</v>
      </c>
      <c r="I110" s="44"/>
    </row>
    <row r="111" spans="1:9" x14ac:dyDescent="0.25">
      <c r="A111" s="88" t="s">
        <v>53</v>
      </c>
      <c r="B111" s="89">
        <f>SUM(B102:B108)</f>
        <v>11547</v>
      </c>
      <c r="C111" s="158">
        <f>B111/F111</f>
        <v>0.77710478497880076</v>
      </c>
      <c r="D111" s="89">
        <f>SUM(D102:D108)</f>
        <v>3312</v>
      </c>
      <c r="E111" s="158">
        <f>D111/F111</f>
        <v>0.22289521502119927</v>
      </c>
      <c r="F111" s="91">
        <f>SUM(F102:F108)</f>
        <v>14859</v>
      </c>
      <c r="I111" s="44"/>
    </row>
    <row r="112" spans="1:9" x14ac:dyDescent="0.25">
      <c r="A112" s="101"/>
      <c r="B112" s="101"/>
      <c r="C112" s="101"/>
      <c r="D112" s="101"/>
      <c r="E112" s="101"/>
      <c r="F112" s="101"/>
      <c r="I112" s="44"/>
    </row>
    <row r="113" spans="1:9" x14ac:dyDescent="0.25">
      <c r="A113" s="101" t="s">
        <v>96</v>
      </c>
      <c r="B113" s="101"/>
      <c r="C113" s="101"/>
      <c r="D113" s="101"/>
      <c r="E113" s="101"/>
      <c r="F113" s="101"/>
      <c r="I113" s="44"/>
    </row>
  </sheetData>
  <mergeCells count="6">
    <mergeCell ref="A74:F75"/>
    <mergeCell ref="A76:F76"/>
    <mergeCell ref="B77:C77"/>
    <mergeCell ref="D77:E77"/>
    <mergeCell ref="A1:L1"/>
    <mergeCell ref="A2:L2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3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4.125" style="44" customWidth="1"/>
    <col min="2" max="4" width="10.75" style="24" customWidth="1"/>
    <col min="5" max="8" width="10.75" style="44" customWidth="1"/>
    <col min="9" max="9" width="10.75" style="24" customWidth="1"/>
    <col min="10" max="16" width="10.75" style="44" customWidth="1"/>
    <col min="17" max="16384" width="8.75" style="44"/>
  </cols>
  <sheetData>
    <row r="1" spans="1:18" ht="24.75" customHeight="1" x14ac:dyDescent="0.25">
      <c r="A1" s="169" t="s">
        <v>26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8" ht="22.5" x14ac:dyDescent="0.25">
      <c r="A2" s="169" t="s">
        <v>19</v>
      </c>
      <c r="B2" s="169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8" ht="18" x14ac:dyDescent="0.25">
      <c r="A3" s="17"/>
      <c r="B3" s="18"/>
      <c r="C3" s="19"/>
      <c r="D3" s="19"/>
      <c r="E3" s="20"/>
      <c r="F3" s="20"/>
      <c r="G3" s="20"/>
      <c r="H3" s="20"/>
      <c r="I3" s="19"/>
      <c r="J3" s="20"/>
      <c r="K3" s="20"/>
      <c r="L3" s="20"/>
    </row>
    <row r="4" spans="1:18" ht="18" x14ac:dyDescent="0.25">
      <c r="A4" s="22" t="s">
        <v>0</v>
      </c>
      <c r="B4" s="23" t="s">
        <v>240</v>
      </c>
      <c r="E4" s="25"/>
      <c r="F4" s="25"/>
      <c r="G4" s="25"/>
      <c r="H4" s="21"/>
      <c r="I4" s="26"/>
      <c r="J4" s="21"/>
      <c r="K4" s="21"/>
      <c r="L4" s="21"/>
    </row>
    <row r="5" spans="1:18" ht="18" x14ac:dyDescent="0.25">
      <c r="A5" s="22"/>
      <c r="B5" s="27"/>
      <c r="C5" s="23"/>
      <c r="D5" s="23"/>
      <c r="E5" s="25"/>
      <c r="F5" s="25"/>
      <c r="G5" s="25"/>
      <c r="H5" s="21"/>
      <c r="I5" s="26"/>
      <c r="J5" s="21"/>
      <c r="K5" s="21"/>
      <c r="L5" s="21"/>
    </row>
    <row r="6" spans="1:18" ht="16.5" thickBot="1" x14ac:dyDescent="0.3">
      <c r="A6" s="2"/>
      <c r="B6" s="3" t="s">
        <v>22</v>
      </c>
      <c r="C6" s="3" t="s">
        <v>23</v>
      </c>
      <c r="D6" s="28" t="s">
        <v>24</v>
      </c>
      <c r="E6" s="28" t="s">
        <v>25</v>
      </c>
      <c r="F6" s="28" t="s">
        <v>205</v>
      </c>
      <c r="G6" s="28" t="s">
        <v>238</v>
      </c>
      <c r="H6" s="29"/>
      <c r="I6" s="2"/>
      <c r="J6" s="28" t="s">
        <v>22</v>
      </c>
      <c r="K6" s="3" t="s">
        <v>23</v>
      </c>
      <c r="L6" s="28" t="s">
        <v>24</v>
      </c>
      <c r="M6" s="28" t="s">
        <v>25</v>
      </c>
      <c r="N6" s="28" t="s">
        <v>205</v>
      </c>
      <c r="O6" s="28" t="s">
        <v>238</v>
      </c>
      <c r="P6" s="29"/>
      <c r="Q6" s="29"/>
      <c r="R6" s="29"/>
    </row>
    <row r="7" spans="1:18" ht="16.5" thickTop="1" x14ac:dyDescent="0.25">
      <c r="A7" s="6" t="s">
        <v>93</v>
      </c>
      <c r="B7" s="7"/>
      <c r="C7" s="7"/>
      <c r="D7" s="2"/>
      <c r="E7" s="2"/>
      <c r="F7" s="2"/>
      <c r="G7" s="2"/>
      <c r="H7" s="29"/>
      <c r="I7" s="139" t="s">
        <v>94</v>
      </c>
      <c r="J7" s="2"/>
      <c r="K7" s="7"/>
      <c r="L7" s="2"/>
      <c r="M7" s="2"/>
      <c r="N7" s="2"/>
      <c r="O7" s="2"/>
      <c r="P7" s="29"/>
      <c r="Q7" s="29"/>
      <c r="R7" s="29"/>
    </row>
    <row r="8" spans="1:18" x14ac:dyDescent="0.25">
      <c r="A8" s="2" t="s">
        <v>1</v>
      </c>
      <c r="B8" s="30">
        <v>634</v>
      </c>
      <c r="C8" s="16">
        <v>885</v>
      </c>
      <c r="D8" s="16">
        <v>579</v>
      </c>
      <c r="E8" s="16">
        <v>655</v>
      </c>
      <c r="F8" s="16">
        <v>748</v>
      </c>
      <c r="G8" s="16">
        <v>812</v>
      </c>
      <c r="H8" s="29"/>
      <c r="I8" s="67" t="s">
        <v>1</v>
      </c>
      <c r="J8" s="30">
        <v>435</v>
      </c>
      <c r="K8" s="16">
        <v>691</v>
      </c>
      <c r="L8" s="16">
        <v>412</v>
      </c>
      <c r="M8" s="16">
        <v>521</v>
      </c>
      <c r="N8" s="16">
        <v>571</v>
      </c>
      <c r="O8" s="16">
        <v>625</v>
      </c>
      <c r="P8" s="29"/>
      <c r="Q8" s="29"/>
      <c r="R8" s="29"/>
    </row>
    <row r="9" spans="1:18" x14ac:dyDescent="0.25">
      <c r="A9" s="2" t="s">
        <v>2</v>
      </c>
      <c r="B9" s="30">
        <v>67</v>
      </c>
      <c r="C9" s="16">
        <v>76</v>
      </c>
      <c r="D9" s="16">
        <v>57</v>
      </c>
      <c r="E9" s="16">
        <v>64</v>
      </c>
      <c r="F9" s="16">
        <v>95</v>
      </c>
      <c r="G9" s="16">
        <v>51</v>
      </c>
      <c r="H9" s="29"/>
      <c r="I9" s="67" t="s">
        <v>2</v>
      </c>
      <c r="J9" s="30">
        <v>49</v>
      </c>
      <c r="K9" s="16">
        <v>54</v>
      </c>
      <c r="L9" s="16">
        <v>37</v>
      </c>
      <c r="M9" s="16">
        <v>35</v>
      </c>
      <c r="N9" s="16">
        <v>76</v>
      </c>
      <c r="O9" s="16">
        <v>44</v>
      </c>
      <c r="P9" s="29"/>
      <c r="Q9" s="29"/>
      <c r="R9" s="29"/>
    </row>
    <row r="10" spans="1:18" x14ac:dyDescent="0.25">
      <c r="A10" s="2" t="s">
        <v>5</v>
      </c>
      <c r="B10" s="30">
        <v>6</v>
      </c>
      <c r="C10" s="16">
        <v>2</v>
      </c>
      <c r="D10" s="16">
        <v>4</v>
      </c>
      <c r="E10" s="16">
        <v>3</v>
      </c>
      <c r="F10" s="16">
        <v>7</v>
      </c>
      <c r="G10" s="16">
        <f>1+8</f>
        <v>9</v>
      </c>
      <c r="H10" s="29"/>
      <c r="I10" s="67" t="s">
        <v>5</v>
      </c>
      <c r="J10" s="30">
        <v>6</v>
      </c>
      <c r="K10" s="16">
        <v>2</v>
      </c>
      <c r="L10" s="16">
        <v>4</v>
      </c>
      <c r="M10" s="16">
        <v>2</v>
      </c>
      <c r="N10" s="16">
        <v>6</v>
      </c>
      <c r="O10" s="16">
        <f>1+6</f>
        <v>7</v>
      </c>
      <c r="P10" s="29"/>
      <c r="Q10" s="29"/>
      <c r="R10" s="29"/>
    </row>
    <row r="11" spans="1:18" x14ac:dyDescent="0.25">
      <c r="A11" s="2" t="s">
        <v>3</v>
      </c>
      <c r="B11" s="30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29"/>
      <c r="I11" s="67" t="s">
        <v>3</v>
      </c>
      <c r="J11" s="30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29"/>
      <c r="Q11" s="29"/>
      <c r="R11" s="29"/>
    </row>
    <row r="12" spans="1:18" x14ac:dyDescent="0.25">
      <c r="A12" s="31" t="s">
        <v>4</v>
      </c>
      <c r="B12" s="32">
        <f t="shared" ref="B12:G12" si="0">SUM(B8:B11)</f>
        <v>707</v>
      </c>
      <c r="C12" s="13">
        <f t="shared" si="0"/>
        <v>963</v>
      </c>
      <c r="D12" s="13">
        <f t="shared" si="0"/>
        <v>640</v>
      </c>
      <c r="E12" s="13">
        <f t="shared" si="0"/>
        <v>722</v>
      </c>
      <c r="F12" s="13">
        <f t="shared" si="0"/>
        <v>850</v>
      </c>
      <c r="G12" s="13">
        <f t="shared" si="0"/>
        <v>872</v>
      </c>
      <c r="H12" s="29"/>
      <c r="I12" s="140" t="s">
        <v>4</v>
      </c>
      <c r="J12" s="32">
        <f t="shared" ref="J12:O12" si="1">SUM(J8:J11)</f>
        <v>490</v>
      </c>
      <c r="K12" s="13">
        <f t="shared" si="1"/>
        <v>747</v>
      </c>
      <c r="L12" s="13">
        <f t="shared" si="1"/>
        <v>453</v>
      </c>
      <c r="M12" s="13">
        <f t="shared" si="1"/>
        <v>558</v>
      </c>
      <c r="N12" s="13">
        <f t="shared" si="1"/>
        <v>653</v>
      </c>
      <c r="O12" s="13">
        <f t="shared" si="1"/>
        <v>676</v>
      </c>
      <c r="P12" s="29"/>
      <c r="Q12" s="29"/>
      <c r="R12" s="29"/>
    </row>
    <row r="13" spans="1:18" x14ac:dyDescent="0.25">
      <c r="A13" s="2"/>
      <c r="B13" s="7"/>
      <c r="C13" s="12"/>
      <c r="D13" s="33"/>
      <c r="E13" s="2"/>
      <c r="F13" s="2"/>
      <c r="G13" s="2"/>
      <c r="H13" s="2"/>
      <c r="I13" s="141"/>
      <c r="J13" s="34"/>
      <c r="K13" s="35"/>
      <c r="L13" s="34"/>
      <c r="M13" s="7"/>
      <c r="N13" s="7"/>
      <c r="O13" s="7"/>
      <c r="P13" s="29"/>
      <c r="Q13" s="29"/>
      <c r="R13" s="29"/>
    </row>
    <row r="14" spans="1:18" ht="18" customHeight="1" thickBot="1" x14ac:dyDescent="0.3">
      <c r="A14" s="31"/>
      <c r="B14" s="3" t="s">
        <v>22</v>
      </c>
      <c r="C14" s="3" t="s">
        <v>23</v>
      </c>
      <c r="D14" s="3" t="s">
        <v>24</v>
      </c>
      <c r="E14" s="3" t="s">
        <v>25</v>
      </c>
      <c r="F14" s="28" t="s">
        <v>205</v>
      </c>
      <c r="G14" s="28" t="s">
        <v>238</v>
      </c>
      <c r="H14" s="2"/>
      <c r="I14" s="142"/>
      <c r="J14" s="28" t="s">
        <v>22</v>
      </c>
      <c r="K14" s="3" t="s">
        <v>23</v>
      </c>
      <c r="L14" s="3" t="s">
        <v>24</v>
      </c>
      <c r="M14" s="3" t="s">
        <v>25</v>
      </c>
      <c r="N14" s="28" t="s">
        <v>205</v>
      </c>
      <c r="O14" s="28" t="s">
        <v>238</v>
      </c>
      <c r="P14" s="29"/>
      <c r="Q14" s="29"/>
      <c r="R14" s="29"/>
    </row>
    <row r="15" spans="1:18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29"/>
      <c r="I15" s="8" t="s">
        <v>204</v>
      </c>
      <c r="J15" s="29"/>
      <c r="K15" s="37"/>
      <c r="L15" s="7"/>
      <c r="M15" s="7"/>
      <c r="N15" s="7"/>
      <c r="O15" s="7"/>
      <c r="P15" s="29"/>
      <c r="Q15" s="29"/>
      <c r="R15" s="29"/>
    </row>
    <row r="16" spans="1:18" s="24" customFormat="1" ht="15" customHeight="1" x14ac:dyDescent="0.25">
      <c r="A16" s="7" t="s">
        <v>1</v>
      </c>
      <c r="B16" s="30">
        <v>1075</v>
      </c>
      <c r="C16" s="16">
        <v>995</v>
      </c>
      <c r="D16" s="16">
        <v>924</v>
      </c>
      <c r="E16" s="16">
        <v>974</v>
      </c>
      <c r="F16" s="16">
        <v>761</v>
      </c>
      <c r="G16" s="16">
        <v>804</v>
      </c>
      <c r="H16" s="7"/>
      <c r="I16" s="143" t="s">
        <v>1</v>
      </c>
      <c r="J16" s="30">
        <v>19</v>
      </c>
      <c r="K16" s="16">
        <v>19</v>
      </c>
      <c r="L16" s="16">
        <v>19</v>
      </c>
      <c r="M16" s="16">
        <v>18</v>
      </c>
      <c r="N16" s="16">
        <v>17</v>
      </c>
      <c r="O16" s="16">
        <v>18</v>
      </c>
      <c r="P16" s="37"/>
      <c r="Q16" s="37"/>
      <c r="R16" s="37"/>
    </row>
    <row r="17" spans="1:18" s="24" customFormat="1" ht="15" customHeight="1" x14ac:dyDescent="0.25">
      <c r="A17" s="7" t="s">
        <v>2</v>
      </c>
      <c r="B17" s="30">
        <v>110</v>
      </c>
      <c r="C17" s="16">
        <v>111</v>
      </c>
      <c r="D17" s="16">
        <v>98</v>
      </c>
      <c r="E17" s="16">
        <v>82</v>
      </c>
      <c r="F17" s="16">
        <v>101</v>
      </c>
      <c r="G17" s="16">
        <v>100</v>
      </c>
      <c r="H17" s="7"/>
      <c r="I17" s="143" t="s">
        <v>2</v>
      </c>
      <c r="J17" s="30">
        <v>4</v>
      </c>
      <c r="K17" s="16">
        <v>4</v>
      </c>
      <c r="L17" s="16">
        <v>4</v>
      </c>
      <c r="M17" s="16">
        <v>4</v>
      </c>
      <c r="N17" s="16">
        <v>4</v>
      </c>
      <c r="O17" s="16">
        <v>4</v>
      </c>
      <c r="P17" s="37"/>
      <c r="Q17" s="37"/>
      <c r="R17" s="37"/>
    </row>
    <row r="18" spans="1:18" s="24" customFormat="1" ht="14.1" customHeight="1" x14ac:dyDescent="0.25">
      <c r="A18" s="7" t="s">
        <v>5</v>
      </c>
      <c r="B18" s="30">
        <v>5</v>
      </c>
      <c r="C18" s="16">
        <v>2</v>
      </c>
      <c r="D18" s="16">
        <v>6</v>
      </c>
      <c r="E18" s="16">
        <v>4</v>
      </c>
      <c r="F18" s="16">
        <v>4</v>
      </c>
      <c r="G18" s="16">
        <v>7</v>
      </c>
      <c r="H18" s="7"/>
      <c r="I18" s="143" t="s">
        <v>5</v>
      </c>
      <c r="J18" s="30">
        <v>2</v>
      </c>
      <c r="K18" s="16">
        <v>1</v>
      </c>
      <c r="L18" s="16">
        <v>1</v>
      </c>
      <c r="M18" s="16">
        <v>1</v>
      </c>
      <c r="N18" s="16">
        <v>1</v>
      </c>
      <c r="O18" s="16">
        <v>2</v>
      </c>
      <c r="P18" s="37"/>
      <c r="Q18" s="37"/>
      <c r="R18" s="37"/>
    </row>
    <row r="19" spans="1:18" s="24" customFormat="1" ht="14.1" customHeight="1" x14ac:dyDescent="0.25">
      <c r="A19" s="7" t="s">
        <v>3</v>
      </c>
      <c r="B19" s="30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7"/>
      <c r="I19" s="143" t="s">
        <v>3</v>
      </c>
      <c r="J19" s="30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37"/>
      <c r="Q19" s="37"/>
      <c r="R19" s="37"/>
    </row>
    <row r="20" spans="1:18" s="24" customFormat="1" ht="14.1" customHeight="1" x14ac:dyDescent="0.25">
      <c r="A20" s="12" t="s">
        <v>4</v>
      </c>
      <c r="B20" s="32">
        <f t="shared" ref="B20:G20" si="2">SUM(B16:B19)</f>
        <v>1190</v>
      </c>
      <c r="C20" s="13">
        <f t="shared" si="2"/>
        <v>1108</v>
      </c>
      <c r="D20" s="13">
        <f t="shared" si="2"/>
        <v>1028</v>
      </c>
      <c r="E20" s="13">
        <f t="shared" si="2"/>
        <v>1060</v>
      </c>
      <c r="F20" s="13">
        <f t="shared" si="2"/>
        <v>866</v>
      </c>
      <c r="G20" s="13">
        <f t="shared" si="2"/>
        <v>911</v>
      </c>
      <c r="H20" s="7"/>
      <c r="I20" s="146" t="s">
        <v>4</v>
      </c>
      <c r="J20" s="32">
        <f t="shared" ref="J20:O20" si="3">SUM(J16:J19)</f>
        <v>25</v>
      </c>
      <c r="K20" s="13">
        <f t="shared" si="3"/>
        <v>24</v>
      </c>
      <c r="L20" s="13">
        <f t="shared" si="3"/>
        <v>24</v>
      </c>
      <c r="M20" s="13">
        <f t="shared" si="3"/>
        <v>23</v>
      </c>
      <c r="N20" s="13">
        <f t="shared" si="3"/>
        <v>22</v>
      </c>
      <c r="O20" s="13">
        <f t="shared" si="3"/>
        <v>24</v>
      </c>
      <c r="P20" s="37"/>
      <c r="Q20" s="37"/>
      <c r="R20" s="37"/>
    </row>
    <row r="21" spans="1:18" ht="15" customHeight="1" x14ac:dyDescent="0.25">
      <c r="A21" s="2"/>
      <c r="B21" s="7"/>
      <c r="C21" s="12"/>
      <c r="D21" s="4"/>
      <c r="E21" s="38"/>
      <c r="F21" s="38"/>
      <c r="G21" s="38"/>
      <c r="H21" s="2"/>
      <c r="I21" s="7"/>
      <c r="J21" s="29"/>
      <c r="K21" s="29"/>
      <c r="L21" s="2"/>
      <c r="M21" s="29"/>
      <c r="N21" s="29"/>
      <c r="O21" s="29"/>
      <c r="P21" s="29"/>
      <c r="Q21" s="29"/>
    </row>
    <row r="22" spans="1:18" ht="16.5" customHeight="1" x14ac:dyDescent="0.25">
      <c r="A22" s="2"/>
      <c r="B22" s="14" t="s">
        <v>17</v>
      </c>
      <c r="C22" s="14" t="s">
        <v>15</v>
      </c>
      <c r="D22" s="15" t="s">
        <v>16</v>
      </c>
      <c r="E22" s="14" t="s">
        <v>17</v>
      </c>
      <c r="F22" s="14" t="s">
        <v>15</v>
      </c>
      <c r="G22" s="15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</row>
    <row r="23" spans="1:18" ht="16.5" customHeight="1" thickBot="1" x14ac:dyDescent="0.3">
      <c r="A23" s="2"/>
      <c r="B23" s="3">
        <v>2011</v>
      </c>
      <c r="C23" s="3">
        <v>2011</v>
      </c>
      <c r="D23" s="3">
        <v>2012</v>
      </c>
      <c r="E23" s="3">
        <v>2012</v>
      </c>
      <c r="F23" s="3">
        <v>2012</v>
      </c>
      <c r="G23" s="3">
        <v>2013</v>
      </c>
      <c r="H23" s="3">
        <v>2013</v>
      </c>
      <c r="I23" s="3">
        <v>2013</v>
      </c>
      <c r="J23" s="3">
        <v>2014</v>
      </c>
      <c r="K23" s="3">
        <v>2014</v>
      </c>
      <c r="L23" s="3">
        <v>2014</v>
      </c>
      <c r="M23" s="3">
        <v>2015</v>
      </c>
      <c r="N23" s="3">
        <v>2015</v>
      </c>
      <c r="O23" s="3">
        <v>2015</v>
      </c>
    </row>
    <row r="24" spans="1:18" s="24" customFormat="1" ht="15" customHeight="1" thickTop="1" x14ac:dyDescent="0.25">
      <c r="A24" s="39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8" s="24" customFormat="1" ht="14.1" customHeight="1" x14ac:dyDescent="0.25">
      <c r="A25" s="7" t="s">
        <v>1</v>
      </c>
      <c r="B25" s="16">
        <f>25+3</f>
        <v>28</v>
      </c>
      <c r="C25" s="16">
        <f>75+5</f>
        <v>80</v>
      </c>
      <c r="D25" s="16">
        <f>93+10</f>
        <v>103</v>
      </c>
      <c r="E25" s="16">
        <f>29+3</f>
        <v>32</v>
      </c>
      <c r="F25" s="16">
        <f>87+8</f>
        <v>95</v>
      </c>
      <c r="G25" s="16">
        <f>94+10</f>
        <v>104</v>
      </c>
      <c r="H25" s="16">
        <f>15+2</f>
        <v>17</v>
      </c>
      <c r="I25" s="16">
        <v>95</v>
      </c>
      <c r="J25" s="16">
        <v>98</v>
      </c>
      <c r="K25" s="16">
        <v>16</v>
      </c>
      <c r="L25" s="16">
        <v>54</v>
      </c>
      <c r="M25" s="16">
        <v>90</v>
      </c>
      <c r="N25" s="16">
        <v>19</v>
      </c>
      <c r="O25" s="16">
        <v>65</v>
      </c>
    </row>
    <row r="26" spans="1:18" s="24" customFormat="1" ht="14.1" customHeight="1" x14ac:dyDescent="0.25">
      <c r="A26" s="7" t="s">
        <v>2</v>
      </c>
      <c r="B26" s="16">
        <v>5</v>
      </c>
      <c r="C26" s="16">
        <v>7</v>
      </c>
      <c r="D26" s="16">
        <v>25</v>
      </c>
      <c r="E26" s="16">
        <v>5</v>
      </c>
      <c r="F26" s="16">
        <v>12</v>
      </c>
      <c r="G26" s="16">
        <v>22</v>
      </c>
      <c r="H26" s="16">
        <v>1</v>
      </c>
      <c r="I26" s="16">
        <v>13</v>
      </c>
      <c r="J26" s="16">
        <v>21</v>
      </c>
      <c r="K26" s="16">
        <v>5</v>
      </c>
      <c r="L26" s="16">
        <v>7</v>
      </c>
      <c r="M26" s="16">
        <v>11</v>
      </c>
      <c r="N26" s="16">
        <v>1</v>
      </c>
      <c r="O26" s="16">
        <v>14</v>
      </c>
    </row>
    <row r="27" spans="1:18" s="24" customFormat="1" x14ac:dyDescent="0.25">
      <c r="A27" s="7" t="s">
        <v>5</v>
      </c>
      <c r="B27" s="16">
        <v>1</v>
      </c>
      <c r="C27" s="16">
        <v>0</v>
      </c>
      <c r="D27" s="16">
        <v>1</v>
      </c>
      <c r="E27" s="16">
        <v>0</v>
      </c>
      <c r="F27" s="16">
        <v>2</v>
      </c>
      <c r="G27" s="16">
        <v>1</v>
      </c>
      <c r="H27" s="16">
        <v>0</v>
      </c>
      <c r="I27" s="16">
        <v>2</v>
      </c>
      <c r="J27" s="16">
        <v>5</v>
      </c>
      <c r="K27" s="16">
        <v>1</v>
      </c>
      <c r="L27" s="16">
        <v>1</v>
      </c>
      <c r="M27" s="16">
        <v>4</v>
      </c>
      <c r="N27" s="16">
        <v>3</v>
      </c>
      <c r="O27" s="16">
        <v>2</v>
      </c>
    </row>
    <row r="28" spans="1:18" s="24" customFormat="1" ht="14.1" customHeight="1" x14ac:dyDescent="0.25">
      <c r="A28" s="7" t="s">
        <v>3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</row>
    <row r="29" spans="1:18" s="24" customFormat="1" ht="14.1" customHeight="1" x14ac:dyDescent="0.25">
      <c r="A29" s="12" t="s">
        <v>4</v>
      </c>
      <c r="B29" s="13">
        <f t="shared" ref="B29:H29" si="4">SUM(B25:B28)</f>
        <v>34</v>
      </c>
      <c r="C29" s="13">
        <f t="shared" si="4"/>
        <v>87</v>
      </c>
      <c r="D29" s="13">
        <f t="shared" si="4"/>
        <v>129</v>
      </c>
      <c r="E29" s="13">
        <f t="shared" si="4"/>
        <v>37</v>
      </c>
      <c r="F29" s="13">
        <f t="shared" si="4"/>
        <v>109</v>
      </c>
      <c r="G29" s="13">
        <f t="shared" si="4"/>
        <v>127</v>
      </c>
      <c r="H29" s="13">
        <f t="shared" si="4"/>
        <v>18</v>
      </c>
      <c r="I29" s="13">
        <f t="shared" ref="I29:O29" si="5">SUM(I25:I28)</f>
        <v>110</v>
      </c>
      <c r="J29" s="13">
        <f t="shared" si="5"/>
        <v>124</v>
      </c>
      <c r="K29" s="13">
        <f t="shared" si="5"/>
        <v>22</v>
      </c>
      <c r="L29" s="13">
        <f t="shared" si="5"/>
        <v>62</v>
      </c>
      <c r="M29" s="13">
        <f t="shared" si="5"/>
        <v>105</v>
      </c>
      <c r="N29" s="13">
        <f t="shared" si="5"/>
        <v>23</v>
      </c>
      <c r="O29" s="13">
        <f t="shared" si="5"/>
        <v>81</v>
      </c>
    </row>
    <row r="30" spans="1:18" s="24" customFormat="1" ht="14.1" customHeight="1" x14ac:dyDescent="0.25">
      <c r="A30" s="12"/>
      <c r="B30" s="12"/>
      <c r="K30" s="40"/>
      <c r="L30" s="37"/>
      <c r="M30" s="37"/>
      <c r="N30" s="37"/>
      <c r="O30" s="37"/>
      <c r="P30" s="37"/>
      <c r="Q30" s="37"/>
    </row>
    <row r="31" spans="1:18" ht="14.1" customHeight="1" thickBot="1" x14ac:dyDescent="0.3">
      <c r="A31" s="2"/>
      <c r="B31" s="3" t="s">
        <v>22</v>
      </c>
      <c r="C31" s="3" t="s">
        <v>23</v>
      </c>
      <c r="D31" s="3" t="s">
        <v>24</v>
      </c>
      <c r="E31" s="3" t="s">
        <v>25</v>
      </c>
      <c r="F31" s="3" t="s">
        <v>205</v>
      </c>
      <c r="G31" s="3" t="s">
        <v>238</v>
      </c>
      <c r="H31" s="4"/>
      <c r="I31" s="5"/>
      <c r="J31" s="3" t="s">
        <v>22</v>
      </c>
      <c r="K31" s="3" t="s">
        <v>23</v>
      </c>
      <c r="L31" s="3" t="s">
        <v>24</v>
      </c>
      <c r="M31" s="3" t="s">
        <v>25</v>
      </c>
      <c r="N31" s="28" t="s">
        <v>205</v>
      </c>
      <c r="O31" s="28" t="s">
        <v>238</v>
      </c>
      <c r="P31" s="29"/>
      <c r="Q31" s="29"/>
      <c r="R31" s="29"/>
    </row>
    <row r="32" spans="1:18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I32" s="8" t="s">
        <v>143</v>
      </c>
      <c r="J32" s="7"/>
      <c r="K32" s="7"/>
      <c r="L32" s="7"/>
      <c r="M32" s="7"/>
      <c r="N32" s="7"/>
      <c r="O32" s="7"/>
      <c r="P32" s="29"/>
      <c r="Q32" s="29"/>
      <c r="R32" s="29"/>
    </row>
    <row r="33" spans="1:18" ht="14.1" customHeight="1" x14ac:dyDescent="0.25">
      <c r="A33" s="2" t="s">
        <v>1</v>
      </c>
      <c r="B33" s="16">
        <v>1520</v>
      </c>
      <c r="C33" s="9">
        <v>1396.6666666666667</v>
      </c>
      <c r="D33" s="9">
        <v>1311</v>
      </c>
      <c r="E33" s="9">
        <v>1224.5333333333333</v>
      </c>
      <c r="F33" s="9">
        <v>1115</v>
      </c>
      <c r="G33" s="9">
        <v>1319</v>
      </c>
      <c r="H33" s="4"/>
      <c r="I33" s="144" t="s">
        <v>102</v>
      </c>
      <c r="J33" s="45" t="s">
        <v>192</v>
      </c>
      <c r="K33" s="45" t="s">
        <v>177</v>
      </c>
      <c r="L33" s="45" t="s">
        <v>162</v>
      </c>
      <c r="M33" s="45" t="s">
        <v>149</v>
      </c>
      <c r="N33" s="45" t="s">
        <v>206</v>
      </c>
      <c r="O33" s="45" t="s">
        <v>250</v>
      </c>
      <c r="P33" s="29"/>
      <c r="Q33" s="29"/>
      <c r="R33" s="29"/>
    </row>
    <row r="34" spans="1:18" ht="14.1" customHeight="1" x14ac:dyDescent="0.25">
      <c r="A34" s="7" t="s">
        <v>2</v>
      </c>
      <c r="B34" s="16">
        <v>65</v>
      </c>
      <c r="C34" s="9">
        <v>62.666666666666664</v>
      </c>
      <c r="D34" s="9">
        <v>62.75</v>
      </c>
      <c r="E34" s="9">
        <v>56.166666666666664</v>
      </c>
      <c r="F34" s="9">
        <v>58</v>
      </c>
      <c r="G34" s="9">
        <v>60</v>
      </c>
      <c r="H34" s="4"/>
      <c r="I34" s="144" t="s">
        <v>103</v>
      </c>
      <c r="J34" s="46" t="s">
        <v>195</v>
      </c>
      <c r="K34" s="46" t="s">
        <v>178</v>
      </c>
      <c r="L34" s="46" t="s">
        <v>163</v>
      </c>
      <c r="M34" s="46" t="s">
        <v>150</v>
      </c>
      <c r="N34" s="46" t="s">
        <v>207</v>
      </c>
      <c r="O34" s="46" t="s">
        <v>244</v>
      </c>
      <c r="P34" s="29"/>
      <c r="Q34" s="29"/>
      <c r="R34" s="29"/>
    </row>
    <row r="35" spans="1:18" ht="14.1" customHeight="1" x14ac:dyDescent="0.25">
      <c r="A35" s="7" t="s">
        <v>3</v>
      </c>
      <c r="B35" s="16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4"/>
      <c r="I35" s="144" t="s">
        <v>104</v>
      </c>
      <c r="J35" s="46" t="s">
        <v>193</v>
      </c>
      <c r="K35" s="46" t="s">
        <v>179</v>
      </c>
      <c r="L35" s="46" t="s">
        <v>164</v>
      </c>
      <c r="M35" s="46" t="s">
        <v>151</v>
      </c>
      <c r="N35" s="46" t="s">
        <v>208</v>
      </c>
      <c r="O35" s="46" t="s">
        <v>255</v>
      </c>
      <c r="P35" s="29"/>
      <c r="Q35" s="29"/>
      <c r="R35" s="29"/>
    </row>
    <row r="36" spans="1:18" ht="14.1" customHeight="1" x14ac:dyDescent="0.25">
      <c r="A36" s="12" t="s">
        <v>4</v>
      </c>
      <c r="B36" s="13">
        <f t="shared" ref="B36:G36" si="6">SUM(B33:B35)</f>
        <v>1585</v>
      </c>
      <c r="C36" s="13">
        <f t="shared" si="6"/>
        <v>1459.3333333333335</v>
      </c>
      <c r="D36" s="13">
        <f t="shared" si="6"/>
        <v>1373.75</v>
      </c>
      <c r="E36" s="13">
        <f t="shared" si="6"/>
        <v>1280.7</v>
      </c>
      <c r="F36" s="13">
        <f t="shared" si="6"/>
        <v>1173</v>
      </c>
      <c r="G36" s="13">
        <f t="shared" si="6"/>
        <v>1379</v>
      </c>
      <c r="H36" s="4"/>
      <c r="I36" s="145" t="s">
        <v>117</v>
      </c>
      <c r="J36" s="47" t="s">
        <v>112</v>
      </c>
      <c r="K36" s="47" t="s">
        <v>122</v>
      </c>
      <c r="L36" s="45" t="s">
        <v>130</v>
      </c>
      <c r="M36" s="47" t="s">
        <v>135</v>
      </c>
      <c r="N36" s="47" t="s">
        <v>209</v>
      </c>
      <c r="O36" s="47" t="s">
        <v>263</v>
      </c>
      <c r="P36" s="29"/>
      <c r="Q36" s="29"/>
      <c r="R36" s="29"/>
    </row>
    <row r="37" spans="1:18" ht="14.1" customHeight="1" x14ac:dyDescent="0.25">
      <c r="B37" s="44"/>
      <c r="C37" s="44"/>
      <c r="D37" s="44"/>
      <c r="F37" s="21"/>
      <c r="G37" s="21"/>
      <c r="H37" s="4"/>
      <c r="I37" s="145" t="s">
        <v>118</v>
      </c>
      <c r="J37" s="47" t="s">
        <v>113</v>
      </c>
      <c r="K37" s="47" t="s">
        <v>123</v>
      </c>
      <c r="L37" s="45" t="s">
        <v>131</v>
      </c>
      <c r="M37" s="47" t="s">
        <v>136</v>
      </c>
      <c r="N37" s="47" t="s">
        <v>210</v>
      </c>
      <c r="O37" s="47" t="s">
        <v>264</v>
      </c>
      <c r="P37" s="29"/>
      <c r="Q37" s="29"/>
      <c r="R37" s="29"/>
    </row>
    <row r="38" spans="1:18" ht="14.1" customHeight="1" x14ac:dyDescent="0.25">
      <c r="B38" s="44"/>
      <c r="C38" s="44"/>
      <c r="D38" s="44"/>
      <c r="F38" s="21"/>
      <c r="G38" s="21"/>
      <c r="H38" s="4"/>
      <c r="I38" s="4"/>
      <c r="J38" s="4"/>
      <c r="K38" s="4"/>
      <c r="L38" s="2"/>
      <c r="M38" s="11" t="s">
        <v>95</v>
      </c>
      <c r="N38" s="1"/>
      <c r="O38" s="29"/>
      <c r="P38" s="29"/>
      <c r="Q38" s="29"/>
      <c r="R38" s="29"/>
    </row>
    <row r="39" spans="1:18" ht="14.1" customHeight="1" x14ac:dyDescent="0.25">
      <c r="A39" s="21"/>
      <c r="B39" s="21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9"/>
      <c r="O39" s="29"/>
      <c r="P39" s="29"/>
      <c r="Q39" s="29"/>
    </row>
    <row r="40" spans="1:18" ht="14.1" customHeight="1" x14ac:dyDescent="0.25">
      <c r="A40" s="2"/>
      <c r="B40" s="14" t="s">
        <v>17</v>
      </c>
      <c r="C40" s="14" t="s">
        <v>15</v>
      </c>
      <c r="D40" s="15" t="s">
        <v>16</v>
      </c>
      <c r="E40" s="14" t="s">
        <v>17</v>
      </c>
      <c r="F40" s="14" t="s">
        <v>15</v>
      </c>
      <c r="G40" s="15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</row>
    <row r="41" spans="1:18" s="24" customFormat="1" ht="14.1" customHeight="1" thickBot="1" x14ac:dyDescent="0.3">
      <c r="A41" s="2"/>
      <c r="B41" s="3">
        <v>2011</v>
      </c>
      <c r="C41" s="3">
        <v>2011</v>
      </c>
      <c r="D41" s="3">
        <v>2012</v>
      </c>
      <c r="E41" s="3">
        <v>2012</v>
      </c>
      <c r="F41" s="3">
        <v>2012</v>
      </c>
      <c r="G41" s="3">
        <v>2013</v>
      </c>
      <c r="H41" s="3">
        <v>2013</v>
      </c>
      <c r="I41" s="3">
        <v>2013</v>
      </c>
      <c r="J41" s="3">
        <v>2014</v>
      </c>
      <c r="K41" s="3">
        <v>2014</v>
      </c>
      <c r="L41" s="3">
        <v>2014</v>
      </c>
      <c r="M41" s="3">
        <v>2015</v>
      </c>
      <c r="N41" s="3">
        <v>2015</v>
      </c>
      <c r="O41" s="3">
        <v>2015</v>
      </c>
      <c r="P41" s="3">
        <v>2016</v>
      </c>
    </row>
    <row r="42" spans="1:18" s="24" customFormat="1" ht="16.5" customHeight="1" thickTop="1" x14ac:dyDescent="0.25">
      <c r="A42" s="6" t="s">
        <v>92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8" s="24" customFormat="1" ht="16.5" customHeight="1" x14ac:dyDescent="0.25">
      <c r="A43" s="7" t="s">
        <v>1</v>
      </c>
      <c r="B43" s="16">
        <v>4248.5</v>
      </c>
      <c r="C43" s="16">
        <v>20950</v>
      </c>
      <c r="D43" s="16">
        <v>19098</v>
      </c>
      <c r="E43" s="16">
        <v>3569</v>
      </c>
      <c r="F43" s="16">
        <v>19665</v>
      </c>
      <c r="G43" s="16">
        <v>17779.5</v>
      </c>
      <c r="H43" s="16">
        <v>2696</v>
      </c>
      <c r="I43" s="16">
        <v>18368</v>
      </c>
      <c r="J43" s="16">
        <v>16374</v>
      </c>
      <c r="K43" s="16">
        <v>2958.5</v>
      </c>
      <c r="L43" s="16">
        <v>16730</v>
      </c>
      <c r="M43" s="16">
        <v>16065.5</v>
      </c>
      <c r="N43" s="16">
        <v>2382</v>
      </c>
      <c r="O43" s="16">
        <v>19790.5</v>
      </c>
      <c r="P43" s="16">
        <v>17860</v>
      </c>
    </row>
    <row r="44" spans="1:18" s="24" customFormat="1" x14ac:dyDescent="0.25">
      <c r="A44" s="7" t="s">
        <v>2</v>
      </c>
      <c r="B44" s="16">
        <v>181</v>
      </c>
      <c r="C44" s="16">
        <v>752</v>
      </c>
      <c r="D44" s="16">
        <v>773</v>
      </c>
      <c r="E44" s="16">
        <v>219</v>
      </c>
      <c r="F44" s="16">
        <v>753</v>
      </c>
      <c r="G44" s="16">
        <v>676</v>
      </c>
      <c r="H44" s="16">
        <v>168</v>
      </c>
      <c r="I44" s="16">
        <v>674</v>
      </c>
      <c r="J44" s="16">
        <v>584</v>
      </c>
      <c r="K44" s="16">
        <v>402</v>
      </c>
      <c r="L44" s="16">
        <v>693</v>
      </c>
      <c r="M44" s="16">
        <v>655</v>
      </c>
      <c r="N44" s="16">
        <v>147</v>
      </c>
      <c r="O44" s="16">
        <v>722</v>
      </c>
      <c r="P44" s="16">
        <v>623</v>
      </c>
    </row>
    <row r="45" spans="1:18" s="24" customFormat="1" x14ac:dyDescent="0.25">
      <c r="A45" s="7" t="s">
        <v>3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1:18" s="24" customFormat="1" x14ac:dyDescent="0.25">
      <c r="A46" s="12" t="s">
        <v>4</v>
      </c>
      <c r="B46" s="42">
        <f t="shared" ref="B46:J46" si="7">SUM(B43:B45)</f>
        <v>4429.5</v>
      </c>
      <c r="C46" s="42">
        <f t="shared" si="7"/>
        <v>21702</v>
      </c>
      <c r="D46" s="42">
        <f t="shared" si="7"/>
        <v>19871</v>
      </c>
      <c r="E46" s="42">
        <f t="shared" si="7"/>
        <v>3788</v>
      </c>
      <c r="F46" s="42">
        <f t="shared" si="7"/>
        <v>20418</v>
      </c>
      <c r="G46" s="42">
        <f t="shared" si="7"/>
        <v>18455.5</v>
      </c>
      <c r="H46" s="42">
        <f t="shared" si="7"/>
        <v>2864</v>
      </c>
      <c r="I46" s="42">
        <f t="shared" si="7"/>
        <v>19042</v>
      </c>
      <c r="J46" s="42">
        <f t="shared" si="7"/>
        <v>16958</v>
      </c>
      <c r="K46" s="42">
        <f t="shared" ref="K46:P46" si="8">SUM(K43:K45)</f>
        <v>3360.5</v>
      </c>
      <c r="L46" s="42">
        <f t="shared" si="8"/>
        <v>17423</v>
      </c>
      <c r="M46" s="42">
        <f t="shared" si="8"/>
        <v>16720.5</v>
      </c>
      <c r="N46" s="42">
        <f t="shared" si="8"/>
        <v>2529</v>
      </c>
      <c r="O46" s="42">
        <f t="shared" si="8"/>
        <v>20512.5</v>
      </c>
      <c r="P46" s="42">
        <f t="shared" si="8"/>
        <v>18483</v>
      </c>
    </row>
    <row r="47" spans="1:18" x14ac:dyDescent="0.25">
      <c r="A47" s="2"/>
      <c r="B47" s="7"/>
      <c r="J47" s="2"/>
      <c r="K47" s="2"/>
      <c r="L47" s="2"/>
      <c r="M47" s="29"/>
      <c r="N47" s="29"/>
      <c r="O47" s="29"/>
      <c r="P47" s="29"/>
      <c r="Q47" s="29"/>
    </row>
    <row r="48" spans="1:18" s="24" customFormat="1" x14ac:dyDescent="0.25">
      <c r="A48" s="44"/>
      <c r="E48" s="44"/>
      <c r="H48" s="44"/>
      <c r="I48" s="44"/>
      <c r="J48" s="44"/>
      <c r="L48" s="2"/>
      <c r="M48" s="37"/>
      <c r="N48" s="37"/>
      <c r="O48" s="37"/>
      <c r="P48" s="37"/>
      <c r="Q48" s="37"/>
    </row>
    <row r="49" spans="1:18" s="24" customFormat="1" ht="16.5" thickBot="1" x14ac:dyDescent="0.3">
      <c r="A49" s="102"/>
      <c r="B49" s="103" t="s">
        <v>23</v>
      </c>
      <c r="C49" s="103" t="s">
        <v>24</v>
      </c>
      <c r="D49" s="103" t="s">
        <v>25</v>
      </c>
      <c r="E49" s="103" t="s">
        <v>205</v>
      </c>
      <c r="F49" s="103" t="s">
        <v>238</v>
      </c>
      <c r="I49" s="104"/>
      <c r="J49" s="103" t="s">
        <v>23</v>
      </c>
      <c r="K49" s="103" t="s">
        <v>24</v>
      </c>
      <c r="L49" s="103" t="s">
        <v>25</v>
      </c>
      <c r="M49" s="103" t="s">
        <v>205</v>
      </c>
      <c r="N49" s="103" t="s">
        <v>238</v>
      </c>
      <c r="O49" s="37"/>
      <c r="P49" s="37"/>
      <c r="Q49" s="37"/>
      <c r="R49" s="37"/>
    </row>
    <row r="50" spans="1:18" s="24" customFormat="1" ht="16.5" thickTop="1" x14ac:dyDescent="0.25">
      <c r="A50" s="105" t="s">
        <v>28</v>
      </c>
      <c r="B50" s="106"/>
      <c r="C50" s="106"/>
      <c r="D50" s="106"/>
      <c r="E50" s="106"/>
      <c r="F50" s="106"/>
      <c r="I50" s="126" t="s">
        <v>9</v>
      </c>
      <c r="J50" s="107"/>
      <c r="K50" s="107"/>
      <c r="L50" s="107"/>
      <c r="M50" s="107"/>
      <c r="N50" s="107"/>
      <c r="O50" s="37"/>
      <c r="P50" s="37"/>
      <c r="Q50" s="37"/>
      <c r="R50" s="37"/>
    </row>
    <row r="51" spans="1:18" s="24" customFormat="1" x14ac:dyDescent="0.25">
      <c r="A51" s="108" t="s">
        <v>7</v>
      </c>
      <c r="B51" s="109">
        <v>11</v>
      </c>
      <c r="C51" s="109">
        <v>13</v>
      </c>
      <c r="D51" s="109">
        <v>14</v>
      </c>
      <c r="E51" s="109">
        <v>13</v>
      </c>
      <c r="F51" s="109">
        <v>12</v>
      </c>
      <c r="I51" s="108" t="s">
        <v>7</v>
      </c>
      <c r="J51" s="109">
        <v>0</v>
      </c>
      <c r="K51" s="109">
        <v>0</v>
      </c>
      <c r="L51" s="109">
        <v>0</v>
      </c>
      <c r="M51" s="109">
        <v>0</v>
      </c>
      <c r="N51" s="109">
        <v>0</v>
      </c>
      <c r="O51" s="37"/>
      <c r="P51" s="37"/>
      <c r="Q51" s="37"/>
      <c r="R51" s="37"/>
    </row>
    <row r="52" spans="1:18" s="24" customFormat="1" x14ac:dyDescent="0.25">
      <c r="A52" s="108" t="s">
        <v>8</v>
      </c>
      <c r="B52" s="109">
        <v>27</v>
      </c>
      <c r="C52" s="109">
        <v>31</v>
      </c>
      <c r="D52" s="109">
        <v>31</v>
      </c>
      <c r="E52" s="109">
        <v>28</v>
      </c>
      <c r="F52" s="109">
        <v>28</v>
      </c>
      <c r="I52" s="108" t="s">
        <v>8</v>
      </c>
      <c r="J52" s="109">
        <v>0</v>
      </c>
      <c r="K52" s="109">
        <v>1</v>
      </c>
      <c r="L52" s="109">
        <v>0</v>
      </c>
      <c r="M52" s="109">
        <v>0</v>
      </c>
      <c r="N52" s="109">
        <v>0</v>
      </c>
      <c r="O52" s="37"/>
      <c r="P52" s="37"/>
      <c r="Q52" s="37"/>
      <c r="R52" s="37"/>
    </row>
    <row r="53" spans="1:18" s="24" customFormat="1" x14ac:dyDescent="0.25">
      <c r="A53" s="108" t="s">
        <v>11</v>
      </c>
      <c r="B53" s="109">
        <v>32</v>
      </c>
      <c r="C53" s="109">
        <v>24</v>
      </c>
      <c r="D53" s="109">
        <v>27</v>
      </c>
      <c r="E53" s="109">
        <v>21</v>
      </c>
      <c r="F53" s="109">
        <v>21</v>
      </c>
      <c r="I53" s="108" t="s">
        <v>11</v>
      </c>
      <c r="J53" s="109">
        <v>3</v>
      </c>
      <c r="K53" s="109">
        <v>4</v>
      </c>
      <c r="L53" s="109">
        <v>1</v>
      </c>
      <c r="M53" s="109">
        <v>2</v>
      </c>
      <c r="N53" s="109">
        <v>2</v>
      </c>
      <c r="O53" s="37"/>
      <c r="P53" s="37"/>
      <c r="Q53" s="37"/>
      <c r="R53" s="37"/>
    </row>
    <row r="54" spans="1:18" s="24" customFormat="1" x14ac:dyDescent="0.25">
      <c r="A54" s="110"/>
      <c r="B54" s="106"/>
      <c r="C54" s="106"/>
      <c r="D54" s="106"/>
      <c r="E54" s="106"/>
      <c r="F54" s="106"/>
      <c r="I54" s="108"/>
      <c r="J54" s="106"/>
      <c r="K54" s="106"/>
      <c r="L54" s="106"/>
      <c r="M54" s="106"/>
      <c r="N54" s="106"/>
      <c r="O54" s="37"/>
      <c r="P54" s="37"/>
      <c r="Q54" s="37"/>
      <c r="R54" s="37"/>
    </row>
    <row r="55" spans="1:18" s="24" customFormat="1" x14ac:dyDescent="0.25">
      <c r="A55" s="111" t="s">
        <v>29</v>
      </c>
      <c r="B55" s="112"/>
      <c r="C55" s="112"/>
      <c r="D55" s="112"/>
      <c r="E55" s="112"/>
      <c r="F55" s="112"/>
      <c r="I55" s="115" t="s">
        <v>10</v>
      </c>
      <c r="J55" s="106"/>
      <c r="K55" s="106"/>
      <c r="L55" s="106"/>
      <c r="M55" s="106"/>
      <c r="N55" s="106"/>
      <c r="O55" s="37"/>
      <c r="P55" s="37"/>
      <c r="Q55" s="37"/>
      <c r="R55" s="37"/>
    </row>
    <row r="56" spans="1:18" s="24" customFormat="1" x14ac:dyDescent="0.25">
      <c r="A56" s="108" t="s">
        <v>7</v>
      </c>
      <c r="B56" s="114">
        <v>2</v>
      </c>
      <c r="C56" s="114">
        <v>2</v>
      </c>
      <c r="D56" s="114">
        <v>2</v>
      </c>
      <c r="E56" s="114">
        <v>2</v>
      </c>
      <c r="F56" s="114">
        <v>3</v>
      </c>
      <c r="I56" s="108" t="s">
        <v>7</v>
      </c>
      <c r="J56" s="109">
        <v>0</v>
      </c>
      <c r="K56" s="109">
        <v>0</v>
      </c>
      <c r="L56" s="109">
        <v>0</v>
      </c>
      <c r="M56" s="109">
        <v>0</v>
      </c>
      <c r="N56" s="109">
        <v>0</v>
      </c>
      <c r="O56" s="37"/>
      <c r="P56" s="37"/>
      <c r="Q56" s="37"/>
      <c r="R56" s="37"/>
    </row>
    <row r="57" spans="1:18" s="24" customFormat="1" x14ac:dyDescent="0.25">
      <c r="A57" s="128"/>
      <c r="B57" s="136"/>
      <c r="C57" s="136"/>
      <c r="D57" s="136"/>
      <c r="E57" s="136"/>
      <c r="F57" s="136"/>
      <c r="I57" s="108" t="s">
        <v>8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  <c r="O57" s="37"/>
      <c r="P57" s="37"/>
      <c r="Q57" s="37"/>
      <c r="R57" s="37"/>
    </row>
    <row r="58" spans="1:18" s="24" customFormat="1" x14ac:dyDescent="0.25">
      <c r="A58" s="108"/>
      <c r="B58" s="136"/>
      <c r="C58" s="136"/>
      <c r="D58" s="136"/>
      <c r="E58" s="136"/>
      <c r="F58" s="136"/>
      <c r="I58" s="108" t="s">
        <v>11</v>
      </c>
      <c r="J58" s="109">
        <v>0</v>
      </c>
      <c r="K58" s="109">
        <v>0</v>
      </c>
      <c r="L58" s="109">
        <v>2</v>
      </c>
      <c r="M58" s="109">
        <v>0</v>
      </c>
      <c r="N58" s="109">
        <v>0</v>
      </c>
      <c r="O58" s="37"/>
      <c r="P58" s="37"/>
      <c r="Q58" s="37"/>
      <c r="R58" s="37"/>
    </row>
    <row r="59" spans="1:18" s="24" customFormat="1" x14ac:dyDescent="0.25">
      <c r="A59" s="115" t="s">
        <v>13</v>
      </c>
      <c r="B59" s="109">
        <v>0</v>
      </c>
      <c r="C59" s="109">
        <v>0</v>
      </c>
      <c r="D59" s="109">
        <v>0</v>
      </c>
      <c r="E59" s="109">
        <v>0</v>
      </c>
      <c r="F59" s="109">
        <v>0</v>
      </c>
      <c r="I59" s="108" t="s">
        <v>20</v>
      </c>
      <c r="J59" s="109">
        <v>0</v>
      </c>
      <c r="K59" s="109">
        <v>0</v>
      </c>
      <c r="L59" s="109">
        <v>0</v>
      </c>
      <c r="M59" s="109">
        <v>0</v>
      </c>
      <c r="N59" s="109">
        <v>0</v>
      </c>
      <c r="O59" s="37"/>
      <c r="P59" s="37"/>
      <c r="Q59" s="37"/>
      <c r="R59" s="37"/>
    </row>
    <row r="60" spans="1:18" s="24" customFormat="1" x14ac:dyDescent="0.25">
      <c r="A60" s="108"/>
      <c r="B60" s="107"/>
      <c r="C60" s="107"/>
      <c r="D60" s="107"/>
      <c r="E60" s="107"/>
      <c r="F60" s="107"/>
      <c r="I60" s="138"/>
      <c r="J60" s="112"/>
      <c r="K60" s="112"/>
      <c r="L60" s="112"/>
      <c r="M60" s="112"/>
      <c r="N60" s="112"/>
      <c r="O60" s="37"/>
      <c r="P60" s="37"/>
      <c r="Q60" s="37"/>
      <c r="R60" s="37"/>
    </row>
    <row r="61" spans="1:18" x14ac:dyDescent="0.25">
      <c r="A61" s="115" t="s">
        <v>14</v>
      </c>
      <c r="B61" s="109">
        <v>18</v>
      </c>
      <c r="C61" s="109">
        <v>20</v>
      </c>
      <c r="D61" s="109">
        <v>18</v>
      </c>
      <c r="E61" s="109">
        <v>14</v>
      </c>
      <c r="F61" s="109">
        <v>20</v>
      </c>
      <c r="G61" s="24"/>
      <c r="H61" s="24"/>
      <c r="I61" s="115" t="s">
        <v>31</v>
      </c>
      <c r="J61" s="109">
        <v>68</v>
      </c>
      <c r="K61" s="109">
        <v>68</v>
      </c>
      <c r="L61" s="109">
        <v>64</v>
      </c>
      <c r="M61" s="109">
        <v>70</v>
      </c>
      <c r="N61" s="109">
        <v>76</v>
      </c>
      <c r="O61" s="29"/>
      <c r="P61" s="29"/>
      <c r="Q61" s="29"/>
      <c r="R61" s="29"/>
    </row>
    <row r="62" spans="1:18" x14ac:dyDescent="0.25">
      <c r="E62" s="107"/>
      <c r="G62" s="24"/>
      <c r="L62" s="2"/>
      <c r="M62" s="36"/>
    </row>
    <row r="63" spans="1:18" x14ac:dyDescent="0.25">
      <c r="A63" s="108"/>
      <c r="B63" s="106"/>
      <c r="C63" s="106"/>
      <c r="D63" s="106"/>
      <c r="E63" s="107"/>
      <c r="H63" s="151"/>
      <c r="I63" s="106"/>
      <c r="J63" s="106"/>
      <c r="K63" s="106"/>
      <c r="L63" s="2"/>
      <c r="M63" s="36"/>
    </row>
    <row r="64" spans="1:18" x14ac:dyDescent="0.25">
      <c r="H64" s="112"/>
      <c r="I64" s="112"/>
      <c r="J64" s="112"/>
      <c r="K64" s="112"/>
      <c r="L64" s="2"/>
      <c r="M64" s="36"/>
    </row>
    <row r="65" spans="1:13" x14ac:dyDescent="0.25">
      <c r="I65" s="44"/>
      <c r="K65" s="24"/>
      <c r="L65" s="2"/>
      <c r="M65" s="36"/>
    </row>
    <row r="66" spans="1:13" x14ac:dyDescent="0.25">
      <c r="A66" s="116" t="s">
        <v>80</v>
      </c>
      <c r="B66" s="112"/>
      <c r="C66" s="112"/>
      <c r="D66" s="112"/>
      <c r="E66" s="107"/>
      <c r="L66" s="2"/>
      <c r="M66" s="36"/>
    </row>
    <row r="67" spans="1:13" x14ac:dyDescent="0.25">
      <c r="A67" s="117"/>
      <c r="B67" s="118" t="s">
        <v>205</v>
      </c>
      <c r="C67" s="118" t="s">
        <v>238</v>
      </c>
      <c r="D67" s="119" t="s">
        <v>32</v>
      </c>
      <c r="E67" s="107"/>
      <c r="H67" s="112"/>
      <c r="I67" s="112"/>
      <c r="L67" s="2"/>
      <c r="M67" s="36"/>
    </row>
    <row r="68" spans="1:13" x14ac:dyDescent="0.25">
      <c r="A68" s="129" t="s">
        <v>33</v>
      </c>
      <c r="B68" s="114">
        <v>6</v>
      </c>
      <c r="C68" s="114">
        <v>7</v>
      </c>
      <c r="D68" s="120">
        <f>(C68-B68)/B68</f>
        <v>0.16666666666666666</v>
      </c>
      <c r="E68" s="107"/>
      <c r="H68" s="112"/>
      <c r="I68" s="112"/>
      <c r="L68" s="2"/>
      <c r="M68" s="36"/>
    </row>
    <row r="69" spans="1:13" x14ac:dyDescent="0.25">
      <c r="A69" s="129" t="s">
        <v>34</v>
      </c>
      <c r="B69" s="114">
        <v>29</v>
      </c>
      <c r="C69" s="114">
        <v>31</v>
      </c>
      <c r="D69" s="120">
        <f>(C69-B69)/B69</f>
        <v>6.8965517241379309E-2</v>
      </c>
      <c r="H69" s="154"/>
      <c r="I69" s="154"/>
      <c r="J69" s="21"/>
      <c r="K69" s="21"/>
      <c r="L69" s="2"/>
      <c r="M69" s="36"/>
    </row>
    <row r="70" spans="1:13" s="21" customFormat="1" x14ac:dyDescent="0.25">
      <c r="A70" s="69" t="s">
        <v>203</v>
      </c>
      <c r="B70" s="26"/>
      <c r="C70" s="26"/>
      <c r="D70" s="26"/>
      <c r="H70" s="112"/>
      <c r="I70" s="112"/>
      <c r="J70" s="44"/>
      <c r="K70" s="44"/>
      <c r="L70" s="2"/>
      <c r="M70" s="2"/>
    </row>
    <row r="71" spans="1:13" x14ac:dyDescent="0.25">
      <c r="E71" s="112"/>
      <c r="F71" s="112"/>
      <c r="G71" s="112"/>
      <c r="L71" s="2"/>
      <c r="M71" s="36"/>
    </row>
    <row r="72" spans="1:13" x14ac:dyDescent="0.25">
      <c r="E72" s="112"/>
      <c r="F72" s="112"/>
      <c r="G72" s="112"/>
      <c r="L72" s="2"/>
      <c r="M72" s="36"/>
    </row>
    <row r="73" spans="1:13" x14ac:dyDescent="0.25">
      <c r="A73" s="165" t="s">
        <v>239</v>
      </c>
      <c r="B73" s="165"/>
      <c r="C73" s="165"/>
      <c r="D73" s="165"/>
      <c r="E73" s="165"/>
      <c r="F73" s="165"/>
      <c r="G73" s="127"/>
      <c r="L73" s="2"/>
    </row>
    <row r="74" spans="1:13" x14ac:dyDescent="0.25">
      <c r="A74" s="165"/>
      <c r="B74" s="165"/>
      <c r="C74" s="165"/>
      <c r="D74" s="165"/>
      <c r="E74" s="165"/>
      <c r="F74" s="165"/>
      <c r="G74" s="112"/>
      <c r="L74" s="2"/>
    </row>
    <row r="75" spans="1:13" ht="15.6" customHeight="1" x14ac:dyDescent="0.25">
      <c r="A75" s="166"/>
      <c r="B75" s="166"/>
      <c r="C75" s="166"/>
      <c r="D75" s="166"/>
      <c r="E75" s="166"/>
      <c r="F75" s="166"/>
      <c r="G75" s="112"/>
      <c r="L75" s="36"/>
    </row>
    <row r="76" spans="1:13" ht="25.15" customHeight="1" x14ac:dyDescent="0.25">
      <c r="A76" s="121" t="s">
        <v>65</v>
      </c>
      <c r="B76" s="167" t="s">
        <v>84</v>
      </c>
      <c r="C76" s="168"/>
      <c r="D76" s="167" t="s">
        <v>40</v>
      </c>
      <c r="E76" s="168"/>
      <c r="F76" s="71"/>
      <c r="G76" s="112"/>
      <c r="L76" s="36"/>
    </row>
    <row r="77" spans="1:13" x14ac:dyDescent="0.25">
      <c r="A77" s="72"/>
      <c r="B77" s="73"/>
      <c r="C77" s="74"/>
      <c r="D77" s="73"/>
      <c r="E77" s="74"/>
      <c r="F77" s="74" t="s">
        <v>4</v>
      </c>
      <c r="G77" s="112"/>
      <c r="L77" s="36"/>
    </row>
    <row r="78" spans="1:13" x14ac:dyDescent="0.25">
      <c r="A78" s="75"/>
      <c r="B78" s="76" t="s">
        <v>41</v>
      </c>
      <c r="C78" s="77" t="s">
        <v>42</v>
      </c>
      <c r="D78" s="76" t="s">
        <v>41</v>
      </c>
      <c r="E78" s="77" t="s">
        <v>43</v>
      </c>
      <c r="F78" s="77" t="s">
        <v>41</v>
      </c>
      <c r="G78" s="127"/>
      <c r="L78" s="36"/>
    </row>
    <row r="79" spans="1:13" x14ac:dyDescent="0.25">
      <c r="A79" s="78" t="s">
        <v>1</v>
      </c>
      <c r="B79" s="72"/>
      <c r="C79" s="79"/>
      <c r="D79" s="72"/>
      <c r="E79" s="79"/>
      <c r="F79" s="78"/>
      <c r="G79" s="127"/>
      <c r="L79" s="36"/>
    </row>
    <row r="80" spans="1:13" x14ac:dyDescent="0.25">
      <c r="A80" s="80" t="s">
        <v>66</v>
      </c>
      <c r="B80" s="81">
        <v>1335</v>
      </c>
      <c r="C80" s="157">
        <f>B80/F80</f>
        <v>0.65153733528550517</v>
      </c>
      <c r="D80" s="81">
        <f>F80-B80</f>
        <v>714</v>
      </c>
      <c r="E80" s="157">
        <f>D80/F80</f>
        <v>0.34846266471449489</v>
      </c>
      <c r="F80" s="82">
        <v>2049</v>
      </c>
      <c r="G80" s="112"/>
      <c r="L80" s="36"/>
    </row>
    <row r="81" spans="1:12" x14ac:dyDescent="0.25">
      <c r="A81" s="80" t="s">
        <v>67</v>
      </c>
      <c r="B81" s="81">
        <v>1680</v>
      </c>
      <c r="C81" s="157">
        <f t="shared" ref="C81:C89" si="9">B81/F81</f>
        <v>0.77455048409405258</v>
      </c>
      <c r="D81" s="81">
        <f t="shared" ref="D81:D89" si="10">F81-B81</f>
        <v>489</v>
      </c>
      <c r="E81" s="157">
        <f t="shared" ref="E81:E89" si="11">D81/F81</f>
        <v>0.22544951590594745</v>
      </c>
      <c r="F81" s="82">
        <v>2169</v>
      </c>
      <c r="G81" s="112"/>
      <c r="L81" s="36"/>
    </row>
    <row r="82" spans="1:12" x14ac:dyDescent="0.25">
      <c r="A82" s="80" t="s">
        <v>101</v>
      </c>
      <c r="B82" s="81">
        <v>3276</v>
      </c>
      <c r="C82" s="157">
        <f t="shared" si="9"/>
        <v>0.57716701902748413</v>
      </c>
      <c r="D82" s="81">
        <f t="shared" si="10"/>
        <v>2400</v>
      </c>
      <c r="E82" s="157">
        <f t="shared" si="11"/>
        <v>0.42283298097251587</v>
      </c>
      <c r="F82" s="82">
        <v>5676</v>
      </c>
      <c r="G82" s="112"/>
      <c r="L82" s="36"/>
    </row>
    <row r="83" spans="1:12" x14ac:dyDescent="0.25">
      <c r="A83" s="80" t="s">
        <v>69</v>
      </c>
      <c r="B83" s="81">
        <v>780</v>
      </c>
      <c r="C83" s="157">
        <f t="shared" si="9"/>
        <v>0.74285714285714288</v>
      </c>
      <c r="D83" s="81">
        <f t="shared" si="10"/>
        <v>270</v>
      </c>
      <c r="E83" s="157">
        <f t="shared" si="11"/>
        <v>0.25714285714285712</v>
      </c>
      <c r="F83" s="82">
        <v>1050</v>
      </c>
      <c r="G83" s="112"/>
    </row>
    <row r="84" spans="1:12" x14ac:dyDescent="0.25">
      <c r="A84" s="83" t="s">
        <v>70</v>
      </c>
      <c r="B84" s="84">
        <v>1170</v>
      </c>
      <c r="C84" s="157">
        <f t="shared" si="9"/>
        <v>0.5803571428571429</v>
      </c>
      <c r="D84" s="81">
        <f t="shared" si="10"/>
        <v>846</v>
      </c>
      <c r="E84" s="157">
        <f t="shared" si="11"/>
        <v>0.41964285714285715</v>
      </c>
      <c r="F84" s="87">
        <v>2016</v>
      </c>
      <c r="G84" s="112"/>
    </row>
    <row r="85" spans="1:12" x14ac:dyDescent="0.25">
      <c r="A85" s="83" t="s">
        <v>71</v>
      </c>
      <c r="B85" s="84">
        <v>596</v>
      </c>
      <c r="C85" s="157">
        <f t="shared" si="9"/>
        <v>0.42800718132854576</v>
      </c>
      <c r="D85" s="81">
        <f t="shared" si="10"/>
        <v>796.5</v>
      </c>
      <c r="E85" s="157">
        <f t="shared" si="11"/>
        <v>0.57199281867145424</v>
      </c>
      <c r="F85" s="87">
        <v>1392.5</v>
      </c>
      <c r="G85" s="112"/>
    </row>
    <row r="86" spans="1:12" x14ac:dyDescent="0.25">
      <c r="A86" s="83" t="s">
        <v>72</v>
      </c>
      <c r="B86" s="84">
        <v>844</v>
      </c>
      <c r="C86" s="157">
        <f t="shared" si="9"/>
        <v>1</v>
      </c>
      <c r="D86" s="81">
        <f t="shared" si="10"/>
        <v>0</v>
      </c>
      <c r="E86" s="157">
        <f t="shared" si="11"/>
        <v>0</v>
      </c>
      <c r="F86" s="87">
        <v>844</v>
      </c>
      <c r="G86" s="112"/>
    </row>
    <row r="87" spans="1:12" x14ac:dyDescent="0.25">
      <c r="A87" s="83" t="s">
        <v>73</v>
      </c>
      <c r="B87" s="84">
        <v>466</v>
      </c>
      <c r="C87" s="157">
        <f t="shared" si="9"/>
        <v>0.56009615384615385</v>
      </c>
      <c r="D87" s="81">
        <f t="shared" si="10"/>
        <v>366</v>
      </c>
      <c r="E87" s="157">
        <f t="shared" si="11"/>
        <v>0.43990384615384615</v>
      </c>
      <c r="F87" s="87">
        <v>832</v>
      </c>
      <c r="G87" s="112"/>
    </row>
    <row r="88" spans="1:12" x14ac:dyDescent="0.25">
      <c r="A88" s="83" t="s">
        <v>74</v>
      </c>
      <c r="B88" s="84">
        <v>2413</v>
      </c>
      <c r="C88" s="157">
        <f t="shared" si="9"/>
        <v>1</v>
      </c>
      <c r="D88" s="81">
        <f t="shared" si="10"/>
        <v>0</v>
      </c>
      <c r="E88" s="157">
        <f t="shared" si="11"/>
        <v>0</v>
      </c>
      <c r="F88" s="87">
        <v>2413</v>
      </c>
    </row>
    <row r="89" spans="1:12" x14ac:dyDescent="0.25">
      <c r="A89" s="83" t="s">
        <v>75</v>
      </c>
      <c r="B89" s="84">
        <v>1313</v>
      </c>
      <c r="C89" s="157">
        <f t="shared" si="9"/>
        <v>0.97331356560415128</v>
      </c>
      <c r="D89" s="81">
        <f t="shared" si="10"/>
        <v>36</v>
      </c>
      <c r="E89" s="157">
        <f t="shared" si="11"/>
        <v>2.6686434395848776E-2</v>
      </c>
      <c r="F89" s="87">
        <v>1349</v>
      </c>
    </row>
    <row r="90" spans="1:12" x14ac:dyDescent="0.25">
      <c r="A90" s="88" t="s">
        <v>51</v>
      </c>
      <c r="B90" s="89">
        <f>SUM(B80:B89)</f>
        <v>13873</v>
      </c>
      <c r="C90" s="158">
        <f t="shared" ref="C90" si="12">B90/F90</f>
        <v>0.70099290063414266</v>
      </c>
      <c r="D90" s="89">
        <f>SUM(D80:D89)</f>
        <v>5917.5</v>
      </c>
      <c r="E90" s="158">
        <f t="shared" ref="E90" si="13">D90/F90</f>
        <v>0.29900709936585734</v>
      </c>
      <c r="F90" s="91">
        <f>SUM(F80:F89)</f>
        <v>19790.5</v>
      </c>
      <c r="I90" s="44"/>
    </row>
    <row r="91" spans="1:12" x14ac:dyDescent="0.25">
      <c r="A91" s="92"/>
      <c r="B91" s="93"/>
      <c r="C91" s="94"/>
      <c r="D91" s="95"/>
      <c r="E91" s="94"/>
      <c r="F91" s="96"/>
      <c r="I91" s="44"/>
    </row>
    <row r="92" spans="1:12" x14ac:dyDescent="0.25">
      <c r="A92" s="78" t="s">
        <v>52</v>
      </c>
      <c r="B92" s="93"/>
      <c r="C92" s="94"/>
      <c r="D92" s="95"/>
      <c r="E92" s="94"/>
      <c r="F92" s="96"/>
      <c r="I92" s="44"/>
    </row>
    <row r="93" spans="1:12" x14ac:dyDescent="0.25">
      <c r="A93" s="80" t="s">
        <v>76</v>
      </c>
      <c r="B93" s="81">
        <v>330</v>
      </c>
      <c r="C93" s="157">
        <f>B93/F93</f>
        <v>1</v>
      </c>
      <c r="D93" s="81">
        <f>F93-B93</f>
        <v>0</v>
      </c>
      <c r="E93" s="157">
        <f>D93/F93</f>
        <v>0</v>
      </c>
      <c r="F93" s="82">
        <v>330</v>
      </c>
      <c r="I93" s="44"/>
    </row>
    <row r="94" spans="1:12" x14ac:dyDescent="0.25">
      <c r="A94" s="83" t="s">
        <v>70</v>
      </c>
      <c r="B94" s="81">
        <v>81</v>
      </c>
      <c r="C94" s="157">
        <f t="shared" ref="C94:C96" si="14">B94/F94</f>
        <v>0.67500000000000004</v>
      </c>
      <c r="D94" s="81">
        <f t="shared" ref="D94:D96" si="15">F94-B94</f>
        <v>39</v>
      </c>
      <c r="E94" s="157">
        <f t="shared" ref="E94:E96" si="16">D94/F94</f>
        <v>0.32500000000000001</v>
      </c>
      <c r="F94" s="82">
        <v>120</v>
      </c>
      <c r="I94" s="44"/>
    </row>
    <row r="95" spans="1:12" x14ac:dyDescent="0.25">
      <c r="A95" s="83" t="s">
        <v>73</v>
      </c>
      <c r="B95" s="81">
        <v>96</v>
      </c>
      <c r="C95" s="157">
        <f t="shared" si="14"/>
        <v>0.72727272727272729</v>
      </c>
      <c r="D95" s="81">
        <f t="shared" si="15"/>
        <v>36</v>
      </c>
      <c r="E95" s="157">
        <f t="shared" si="16"/>
        <v>0.27272727272727271</v>
      </c>
      <c r="F95" s="82">
        <v>132</v>
      </c>
      <c r="I95" s="44"/>
    </row>
    <row r="96" spans="1:12" x14ac:dyDescent="0.25">
      <c r="A96" s="83" t="s">
        <v>74</v>
      </c>
      <c r="B96" s="81">
        <v>140</v>
      </c>
      <c r="C96" s="157">
        <f t="shared" si="14"/>
        <v>1</v>
      </c>
      <c r="D96" s="81">
        <f t="shared" si="15"/>
        <v>0</v>
      </c>
      <c r="E96" s="157">
        <f t="shared" si="16"/>
        <v>0</v>
      </c>
      <c r="F96" s="82">
        <v>140</v>
      </c>
      <c r="I96" s="44"/>
    </row>
    <row r="97" spans="1:9" x14ac:dyDescent="0.25">
      <c r="A97" s="88" t="s">
        <v>64</v>
      </c>
      <c r="B97" s="89">
        <f>SUM(B93:B96)</f>
        <v>647</v>
      </c>
      <c r="C97" s="158">
        <f>B97/F97</f>
        <v>0.89612188365650969</v>
      </c>
      <c r="D97" s="89">
        <f>SUM(D93:D96)</f>
        <v>75</v>
      </c>
      <c r="E97" s="158">
        <f>D97/F97</f>
        <v>0.1038781163434903</v>
      </c>
      <c r="F97" s="91">
        <f>SUM(F93:F96)</f>
        <v>722</v>
      </c>
      <c r="I97" s="44"/>
    </row>
    <row r="98" spans="1:9" x14ac:dyDescent="0.25">
      <c r="A98" s="96"/>
      <c r="B98" s="98"/>
      <c r="C98" s="99"/>
      <c r="D98" s="98"/>
      <c r="E98" s="99"/>
      <c r="F98" s="100"/>
      <c r="I98" s="44"/>
    </row>
    <row r="99" spans="1:9" x14ac:dyDescent="0.25">
      <c r="A99" s="78" t="s">
        <v>4</v>
      </c>
      <c r="B99" s="93"/>
      <c r="C99" s="94"/>
      <c r="D99" s="95"/>
      <c r="E99" s="94"/>
      <c r="F99" s="96"/>
      <c r="I99" s="44"/>
    </row>
    <row r="100" spans="1:9" x14ac:dyDescent="0.25">
      <c r="A100" s="80" t="s">
        <v>66</v>
      </c>
      <c r="B100" s="81">
        <v>1335</v>
      </c>
      <c r="C100" s="157">
        <f>B100/F100</f>
        <v>0.65153733528550517</v>
      </c>
      <c r="D100" s="81">
        <f>F100-B100</f>
        <v>714</v>
      </c>
      <c r="E100" s="157">
        <f>D100/F100</f>
        <v>0.34846266471449489</v>
      </c>
      <c r="F100" s="82">
        <v>2049</v>
      </c>
      <c r="I100" s="44"/>
    </row>
    <row r="101" spans="1:9" x14ac:dyDescent="0.25">
      <c r="A101" s="80" t="s">
        <v>67</v>
      </c>
      <c r="B101" s="81">
        <v>1680</v>
      </c>
      <c r="C101" s="157">
        <f t="shared" ref="C101:C109" si="17">B101/F101</f>
        <v>0.77455048409405258</v>
      </c>
      <c r="D101" s="81">
        <f t="shared" ref="D101:D109" si="18">F101-B101</f>
        <v>489</v>
      </c>
      <c r="E101" s="157">
        <f t="shared" ref="E101:E109" si="19">D101/F101</f>
        <v>0.22544951590594745</v>
      </c>
      <c r="F101" s="82">
        <v>2169</v>
      </c>
      <c r="I101" s="44"/>
    </row>
    <row r="102" spans="1:9" x14ac:dyDescent="0.25">
      <c r="A102" s="80" t="s">
        <v>101</v>
      </c>
      <c r="B102" s="81">
        <v>3606</v>
      </c>
      <c r="C102" s="157">
        <f t="shared" si="17"/>
        <v>0.60039960039960039</v>
      </c>
      <c r="D102" s="81">
        <f t="shared" si="18"/>
        <v>2400</v>
      </c>
      <c r="E102" s="157">
        <f t="shared" si="19"/>
        <v>0.39960039960039961</v>
      </c>
      <c r="F102" s="82">
        <v>6006</v>
      </c>
      <c r="I102" s="44"/>
    </row>
    <row r="103" spans="1:9" x14ac:dyDescent="0.25">
      <c r="A103" s="80" t="s">
        <v>69</v>
      </c>
      <c r="B103" s="81">
        <v>780</v>
      </c>
      <c r="C103" s="157">
        <f t="shared" si="17"/>
        <v>0.74285714285714288</v>
      </c>
      <c r="D103" s="81">
        <f t="shared" si="18"/>
        <v>270</v>
      </c>
      <c r="E103" s="157">
        <f t="shared" si="19"/>
        <v>0.25714285714285712</v>
      </c>
      <c r="F103" s="82">
        <v>1050</v>
      </c>
      <c r="I103" s="44"/>
    </row>
    <row r="104" spans="1:9" x14ac:dyDescent="0.25">
      <c r="A104" s="83" t="s">
        <v>70</v>
      </c>
      <c r="B104" s="81">
        <v>1251</v>
      </c>
      <c r="C104" s="157">
        <f t="shared" si="17"/>
        <v>0.5856741573033708</v>
      </c>
      <c r="D104" s="81">
        <f t="shared" si="18"/>
        <v>885</v>
      </c>
      <c r="E104" s="157">
        <f t="shared" si="19"/>
        <v>0.4143258426966292</v>
      </c>
      <c r="F104" s="82">
        <v>2136</v>
      </c>
      <c r="I104" s="44"/>
    </row>
    <row r="105" spans="1:9" x14ac:dyDescent="0.25">
      <c r="A105" s="83" t="s">
        <v>71</v>
      </c>
      <c r="B105" s="81">
        <v>596</v>
      </c>
      <c r="C105" s="157">
        <f t="shared" si="17"/>
        <v>0.42800718132854576</v>
      </c>
      <c r="D105" s="81">
        <f t="shared" si="18"/>
        <v>796.5</v>
      </c>
      <c r="E105" s="157">
        <f t="shared" si="19"/>
        <v>0.57199281867145424</v>
      </c>
      <c r="F105" s="82">
        <v>1392.5</v>
      </c>
      <c r="I105" s="44"/>
    </row>
    <row r="106" spans="1:9" x14ac:dyDescent="0.25">
      <c r="A106" s="83" t="s">
        <v>72</v>
      </c>
      <c r="B106" s="81">
        <v>844</v>
      </c>
      <c r="C106" s="157">
        <f t="shared" si="17"/>
        <v>1</v>
      </c>
      <c r="D106" s="81">
        <f t="shared" si="18"/>
        <v>0</v>
      </c>
      <c r="E106" s="157">
        <f t="shared" si="19"/>
        <v>0</v>
      </c>
      <c r="F106" s="82">
        <v>844</v>
      </c>
      <c r="I106" s="44"/>
    </row>
    <row r="107" spans="1:9" x14ac:dyDescent="0.25">
      <c r="A107" s="83" t="s">
        <v>73</v>
      </c>
      <c r="B107" s="81">
        <v>562</v>
      </c>
      <c r="C107" s="157">
        <f t="shared" si="17"/>
        <v>0.58298755186721996</v>
      </c>
      <c r="D107" s="81">
        <f t="shared" si="18"/>
        <v>402</v>
      </c>
      <c r="E107" s="157">
        <f t="shared" si="19"/>
        <v>0.4170124481327801</v>
      </c>
      <c r="F107" s="82">
        <v>964</v>
      </c>
      <c r="I107" s="44"/>
    </row>
    <row r="108" spans="1:9" x14ac:dyDescent="0.25">
      <c r="A108" s="83" t="s">
        <v>74</v>
      </c>
      <c r="B108" s="81">
        <v>2553</v>
      </c>
      <c r="C108" s="157">
        <f t="shared" si="17"/>
        <v>1</v>
      </c>
      <c r="D108" s="81">
        <f t="shared" si="18"/>
        <v>0</v>
      </c>
      <c r="E108" s="157">
        <f t="shared" si="19"/>
        <v>0</v>
      </c>
      <c r="F108" s="82">
        <v>2553</v>
      </c>
      <c r="I108" s="44"/>
    </row>
    <row r="109" spans="1:9" x14ac:dyDescent="0.25">
      <c r="A109" s="83" t="s">
        <v>75</v>
      </c>
      <c r="B109" s="86">
        <v>1313</v>
      </c>
      <c r="C109" s="157">
        <f t="shared" si="17"/>
        <v>0.97331356560415128</v>
      </c>
      <c r="D109" s="81">
        <f t="shared" si="18"/>
        <v>36</v>
      </c>
      <c r="E109" s="157">
        <f t="shared" si="19"/>
        <v>2.6686434395848776E-2</v>
      </c>
      <c r="F109" s="97">
        <v>1349</v>
      </c>
      <c r="I109" s="44"/>
    </row>
    <row r="110" spans="1:9" x14ac:dyDescent="0.25">
      <c r="A110" s="88" t="s">
        <v>53</v>
      </c>
      <c r="B110" s="89">
        <f>SUM(B100:B109)</f>
        <v>14520</v>
      </c>
      <c r="C110" s="158">
        <f t="shared" ref="C110" si="20">B110/F110</f>
        <v>0.70786106032906759</v>
      </c>
      <c r="D110" s="89">
        <f>SUM(D100:D109)</f>
        <v>5992.5</v>
      </c>
      <c r="E110" s="158">
        <f t="shared" ref="E110" si="21">D110/F110</f>
        <v>0.29213893967093235</v>
      </c>
      <c r="F110" s="91">
        <f>SUM(F100:F109)</f>
        <v>20512.5</v>
      </c>
      <c r="I110" s="44"/>
    </row>
    <row r="111" spans="1:9" x14ac:dyDescent="0.25">
      <c r="A111" s="112"/>
      <c r="B111" s="112"/>
      <c r="C111" s="112"/>
      <c r="D111" s="112"/>
      <c r="E111" s="112"/>
      <c r="F111" s="112"/>
      <c r="I111" s="44"/>
    </row>
    <row r="112" spans="1:9" x14ac:dyDescent="0.25">
      <c r="A112" s="101" t="s">
        <v>96</v>
      </c>
      <c r="B112" s="112"/>
      <c r="C112" s="112"/>
      <c r="D112" s="112"/>
      <c r="E112" s="112"/>
      <c r="F112" s="112"/>
    </row>
    <row r="113" spans="1:1" x14ac:dyDescent="0.25">
      <c r="A113" s="101"/>
    </row>
  </sheetData>
  <mergeCells count="6">
    <mergeCell ref="A73:F74"/>
    <mergeCell ref="A75:F75"/>
    <mergeCell ref="B76:C76"/>
    <mergeCell ref="D76:E76"/>
    <mergeCell ref="A1:L1"/>
    <mergeCell ref="A2:L2"/>
  </mergeCells>
  <printOptions horizontalCentered="1"/>
  <pageMargins left="0.25" right="0.25" top="0.75" bottom="0.75" header="0.3" footer="0.3"/>
  <pageSetup scale="59" fitToHeight="2" orientation="portrait" horizontalDpi="300" verticalDpi="300" r:id="rId1"/>
  <headerFooter alignWithMargins="0"/>
  <rowBreaks count="1" manualBreakCount="1"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4.125" style="44" customWidth="1"/>
    <col min="2" max="4" width="10.75" style="24" customWidth="1"/>
    <col min="5" max="8" width="10.75" style="44" customWidth="1"/>
    <col min="9" max="9" width="10.75" style="24" customWidth="1"/>
    <col min="10" max="16" width="10.75" style="44" customWidth="1"/>
    <col min="17" max="16384" width="8.75" style="44"/>
  </cols>
  <sheetData>
    <row r="1" spans="1:18" ht="24.75" customHeight="1" x14ac:dyDescent="0.25">
      <c r="A1" s="169" t="s">
        <v>26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8" ht="22.5" x14ac:dyDescent="0.25">
      <c r="A2" s="169" t="s">
        <v>19</v>
      </c>
      <c r="B2" s="169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8" ht="18" x14ac:dyDescent="0.25">
      <c r="A3" s="17"/>
      <c r="B3" s="18"/>
      <c r="C3" s="19"/>
      <c r="D3" s="19"/>
      <c r="E3" s="20"/>
      <c r="F3" s="20"/>
      <c r="G3" s="20"/>
      <c r="H3" s="20"/>
      <c r="I3" s="19"/>
      <c r="J3" s="20"/>
      <c r="K3" s="20"/>
      <c r="L3" s="20"/>
    </row>
    <row r="4" spans="1:18" ht="18" x14ac:dyDescent="0.25">
      <c r="A4" s="22" t="s">
        <v>0</v>
      </c>
      <c r="B4" s="23" t="s">
        <v>36</v>
      </c>
      <c r="E4" s="25"/>
      <c r="F4" s="25"/>
      <c r="G4" s="25"/>
      <c r="H4" s="21"/>
      <c r="I4" s="26"/>
      <c r="J4" s="21"/>
      <c r="K4" s="21"/>
      <c r="L4" s="21"/>
    </row>
    <row r="5" spans="1:18" ht="18" x14ac:dyDescent="0.25">
      <c r="A5" s="22"/>
      <c r="B5" s="27"/>
      <c r="C5" s="23"/>
      <c r="D5" s="23"/>
      <c r="E5" s="25"/>
      <c r="F5" s="25"/>
      <c r="G5" s="25"/>
      <c r="H5" s="21"/>
      <c r="I5" s="26"/>
      <c r="J5" s="21"/>
      <c r="K5" s="21"/>
      <c r="L5" s="21"/>
    </row>
    <row r="6" spans="1:18" ht="16.5" thickBot="1" x14ac:dyDescent="0.3">
      <c r="A6" s="2"/>
      <c r="B6" s="3" t="s">
        <v>22</v>
      </c>
      <c r="C6" s="3" t="s">
        <v>23</v>
      </c>
      <c r="D6" s="28" t="s">
        <v>24</v>
      </c>
      <c r="E6" s="28" t="s">
        <v>25</v>
      </c>
      <c r="F6" s="28" t="s">
        <v>205</v>
      </c>
      <c r="G6" s="28" t="s">
        <v>238</v>
      </c>
      <c r="H6" s="29"/>
      <c r="I6" s="2"/>
      <c r="J6" s="28" t="s">
        <v>22</v>
      </c>
      <c r="K6" s="3" t="s">
        <v>23</v>
      </c>
      <c r="L6" s="28" t="s">
        <v>24</v>
      </c>
      <c r="M6" s="28" t="s">
        <v>25</v>
      </c>
      <c r="N6" s="28" t="s">
        <v>205</v>
      </c>
      <c r="O6" s="28" t="s">
        <v>238</v>
      </c>
      <c r="P6" s="29"/>
      <c r="Q6" s="29"/>
      <c r="R6" s="29"/>
    </row>
    <row r="7" spans="1:18" ht="16.5" thickTop="1" x14ac:dyDescent="0.25">
      <c r="A7" s="6" t="s">
        <v>93</v>
      </c>
      <c r="B7" s="7"/>
      <c r="C7" s="7"/>
      <c r="D7" s="2"/>
      <c r="E7" s="2"/>
      <c r="F7" s="2"/>
      <c r="G7" s="2"/>
      <c r="H7" s="29"/>
      <c r="I7" s="139" t="s">
        <v>94</v>
      </c>
      <c r="J7" s="2"/>
      <c r="K7" s="7"/>
      <c r="L7" s="2"/>
      <c r="M7" s="2"/>
      <c r="N7" s="2"/>
      <c r="O7" s="2"/>
      <c r="P7" s="29"/>
      <c r="Q7" s="29"/>
      <c r="R7" s="29"/>
    </row>
    <row r="8" spans="1:18" x14ac:dyDescent="0.25">
      <c r="A8" s="2" t="s">
        <v>1</v>
      </c>
      <c r="B8" s="30">
        <v>640</v>
      </c>
      <c r="C8" s="16">
        <v>624</v>
      </c>
      <c r="D8" s="16">
        <v>658</v>
      </c>
      <c r="E8" s="16">
        <v>621</v>
      </c>
      <c r="F8" s="16">
        <v>649</v>
      </c>
      <c r="G8" s="16">
        <v>798</v>
      </c>
      <c r="H8" s="29"/>
      <c r="I8" s="67" t="s">
        <v>1</v>
      </c>
      <c r="J8" s="30">
        <v>439</v>
      </c>
      <c r="K8" s="16">
        <v>440</v>
      </c>
      <c r="L8" s="16">
        <v>510</v>
      </c>
      <c r="M8" s="16">
        <v>457</v>
      </c>
      <c r="N8" s="16">
        <v>504</v>
      </c>
      <c r="O8" s="16">
        <v>593</v>
      </c>
      <c r="P8" s="29"/>
      <c r="Q8" s="29"/>
      <c r="R8" s="29"/>
    </row>
    <row r="9" spans="1:18" x14ac:dyDescent="0.25">
      <c r="A9" s="2" t="s">
        <v>2</v>
      </c>
      <c r="B9" s="30">
        <v>104</v>
      </c>
      <c r="C9" s="16">
        <v>144</v>
      </c>
      <c r="D9" s="16">
        <v>233</v>
      </c>
      <c r="E9" s="16">
        <v>222</v>
      </c>
      <c r="F9" s="16">
        <v>255</v>
      </c>
      <c r="G9" s="16">
        <v>167</v>
      </c>
      <c r="H9" s="29"/>
      <c r="I9" s="67" t="s">
        <v>2</v>
      </c>
      <c r="J9" s="30">
        <v>76</v>
      </c>
      <c r="K9" s="16">
        <v>113</v>
      </c>
      <c r="L9" s="16">
        <v>115</v>
      </c>
      <c r="M9" s="16">
        <v>124</v>
      </c>
      <c r="N9" s="16">
        <v>108</v>
      </c>
      <c r="O9" s="16">
        <v>121</v>
      </c>
      <c r="P9" s="29"/>
      <c r="Q9" s="29"/>
      <c r="R9" s="29"/>
    </row>
    <row r="10" spans="1:18" x14ac:dyDescent="0.25">
      <c r="A10" s="2" t="s">
        <v>5</v>
      </c>
      <c r="B10" s="30">
        <v>21</v>
      </c>
      <c r="C10" s="16">
        <v>14</v>
      </c>
      <c r="D10" s="16">
        <v>18</v>
      </c>
      <c r="E10" s="16">
        <v>18</v>
      </c>
      <c r="F10" s="16">
        <v>22</v>
      </c>
      <c r="G10" s="16">
        <v>20</v>
      </c>
      <c r="H10" s="29"/>
      <c r="I10" s="67" t="s">
        <v>5</v>
      </c>
      <c r="J10" s="30">
        <v>19</v>
      </c>
      <c r="K10" s="16">
        <v>10</v>
      </c>
      <c r="L10" s="16">
        <v>13</v>
      </c>
      <c r="M10" s="16">
        <v>13</v>
      </c>
      <c r="N10" s="16">
        <v>17</v>
      </c>
      <c r="O10" s="16">
        <v>18</v>
      </c>
      <c r="P10" s="29"/>
      <c r="Q10" s="29"/>
      <c r="R10" s="29"/>
    </row>
    <row r="11" spans="1:18" x14ac:dyDescent="0.25">
      <c r="A11" s="2" t="s">
        <v>3</v>
      </c>
      <c r="B11" s="30">
        <v>31</v>
      </c>
      <c r="C11" s="16">
        <v>35</v>
      </c>
      <c r="D11" s="16">
        <v>18</v>
      </c>
      <c r="E11" s="16">
        <v>25</v>
      </c>
      <c r="F11" s="16">
        <v>28</v>
      </c>
      <c r="G11" s="16">
        <v>40</v>
      </c>
      <c r="H11" s="29"/>
      <c r="I11" s="67" t="s">
        <v>3</v>
      </c>
      <c r="J11" s="30">
        <v>23</v>
      </c>
      <c r="K11" s="16">
        <v>29</v>
      </c>
      <c r="L11" s="16">
        <v>12</v>
      </c>
      <c r="M11" s="16">
        <v>19</v>
      </c>
      <c r="N11" s="16">
        <v>20</v>
      </c>
      <c r="O11" s="16">
        <v>22</v>
      </c>
      <c r="P11" s="29"/>
      <c r="Q11" s="29"/>
      <c r="R11" s="29"/>
    </row>
    <row r="12" spans="1:18" x14ac:dyDescent="0.25">
      <c r="A12" s="31" t="s">
        <v>4</v>
      </c>
      <c r="B12" s="32">
        <f t="shared" ref="B12:G12" si="0">SUM(B8:B11)</f>
        <v>796</v>
      </c>
      <c r="C12" s="13">
        <f t="shared" si="0"/>
        <v>817</v>
      </c>
      <c r="D12" s="13">
        <f t="shared" si="0"/>
        <v>927</v>
      </c>
      <c r="E12" s="13">
        <f t="shared" si="0"/>
        <v>886</v>
      </c>
      <c r="F12" s="13">
        <f t="shared" si="0"/>
        <v>954</v>
      </c>
      <c r="G12" s="13">
        <f t="shared" si="0"/>
        <v>1025</v>
      </c>
      <c r="H12" s="29"/>
      <c r="I12" s="140" t="s">
        <v>4</v>
      </c>
      <c r="J12" s="32">
        <f t="shared" ref="J12:O12" si="1">SUM(J8:J11)</f>
        <v>557</v>
      </c>
      <c r="K12" s="13">
        <f t="shared" si="1"/>
        <v>592</v>
      </c>
      <c r="L12" s="13">
        <f t="shared" si="1"/>
        <v>650</v>
      </c>
      <c r="M12" s="13">
        <f t="shared" si="1"/>
        <v>613</v>
      </c>
      <c r="N12" s="13">
        <f t="shared" si="1"/>
        <v>649</v>
      </c>
      <c r="O12" s="13">
        <f t="shared" si="1"/>
        <v>754</v>
      </c>
      <c r="P12" s="29"/>
      <c r="Q12" s="29"/>
      <c r="R12" s="29"/>
    </row>
    <row r="13" spans="1:18" x14ac:dyDescent="0.25">
      <c r="A13" s="2"/>
      <c r="B13" s="7"/>
      <c r="C13" s="12"/>
      <c r="D13" s="33"/>
      <c r="E13" s="2"/>
      <c r="F13" s="2"/>
      <c r="G13" s="2"/>
      <c r="H13" s="2"/>
      <c r="I13" s="141"/>
      <c r="J13" s="34"/>
      <c r="K13" s="35"/>
      <c r="L13" s="34"/>
      <c r="M13" s="7"/>
      <c r="N13" s="7"/>
      <c r="O13" s="7"/>
      <c r="P13" s="29"/>
      <c r="Q13" s="29"/>
      <c r="R13" s="29"/>
    </row>
    <row r="14" spans="1:18" ht="18" customHeight="1" thickBot="1" x14ac:dyDescent="0.3">
      <c r="A14" s="31"/>
      <c r="B14" s="3" t="s">
        <v>22</v>
      </c>
      <c r="C14" s="3" t="s">
        <v>23</v>
      </c>
      <c r="D14" s="3" t="s">
        <v>24</v>
      </c>
      <c r="E14" s="3" t="s">
        <v>25</v>
      </c>
      <c r="F14" s="3" t="s">
        <v>205</v>
      </c>
      <c r="G14" s="3" t="s">
        <v>238</v>
      </c>
      <c r="H14" s="2"/>
      <c r="I14" s="142"/>
      <c r="J14" s="28" t="s">
        <v>22</v>
      </c>
      <c r="K14" s="3" t="s">
        <v>23</v>
      </c>
      <c r="L14" s="3" t="s">
        <v>24</v>
      </c>
      <c r="M14" s="3" t="s">
        <v>25</v>
      </c>
      <c r="N14" s="3" t="s">
        <v>205</v>
      </c>
      <c r="O14" s="3" t="s">
        <v>238</v>
      </c>
      <c r="P14" s="29"/>
      <c r="Q14" s="29"/>
      <c r="R14" s="29"/>
    </row>
    <row r="15" spans="1:18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29"/>
      <c r="I15" s="8" t="s">
        <v>204</v>
      </c>
      <c r="J15" s="29"/>
      <c r="K15" s="37"/>
      <c r="L15" s="7"/>
      <c r="M15" s="7"/>
      <c r="N15" s="7"/>
      <c r="O15" s="7"/>
      <c r="P15" s="29"/>
      <c r="Q15" s="29"/>
      <c r="R15" s="29"/>
    </row>
    <row r="16" spans="1:18" s="24" customFormat="1" ht="15" customHeight="1" x14ac:dyDescent="0.25">
      <c r="A16" s="7" t="s">
        <v>1</v>
      </c>
      <c r="B16" s="30">
        <v>754</v>
      </c>
      <c r="C16" s="16">
        <v>748</v>
      </c>
      <c r="D16" s="16">
        <v>800</v>
      </c>
      <c r="E16" s="16">
        <v>745</v>
      </c>
      <c r="F16" s="16">
        <v>745</v>
      </c>
      <c r="G16" s="16">
        <v>726</v>
      </c>
      <c r="H16" s="7"/>
      <c r="I16" s="143" t="s">
        <v>1</v>
      </c>
      <c r="J16" s="30">
        <v>4</v>
      </c>
      <c r="K16" s="16">
        <v>4</v>
      </c>
      <c r="L16" s="16">
        <v>4</v>
      </c>
      <c r="M16" s="16">
        <v>4</v>
      </c>
      <c r="N16" s="16">
        <v>4</v>
      </c>
      <c r="O16" s="16">
        <v>5</v>
      </c>
      <c r="P16" s="37"/>
      <c r="Q16" s="37"/>
      <c r="R16" s="37"/>
    </row>
    <row r="17" spans="1:18" s="24" customFormat="1" ht="15" customHeight="1" x14ac:dyDescent="0.25">
      <c r="A17" s="7" t="s">
        <v>2</v>
      </c>
      <c r="B17" s="30">
        <v>121</v>
      </c>
      <c r="C17" s="16">
        <v>162</v>
      </c>
      <c r="D17" s="16">
        <v>220</v>
      </c>
      <c r="E17" s="16">
        <v>236</v>
      </c>
      <c r="F17" s="16">
        <v>221</v>
      </c>
      <c r="G17" s="16">
        <v>247</v>
      </c>
      <c r="H17" s="7"/>
      <c r="I17" s="143" t="s">
        <v>2</v>
      </c>
      <c r="J17" s="30">
        <v>1</v>
      </c>
      <c r="K17" s="16">
        <v>1</v>
      </c>
      <c r="L17" s="16">
        <v>1</v>
      </c>
      <c r="M17" s="16">
        <v>1</v>
      </c>
      <c r="N17" s="16">
        <v>1</v>
      </c>
      <c r="O17" s="16">
        <v>1</v>
      </c>
      <c r="P17" s="37"/>
      <c r="Q17" s="37"/>
      <c r="R17" s="37"/>
    </row>
    <row r="18" spans="1:18" s="24" customFormat="1" ht="14.1" customHeight="1" x14ac:dyDescent="0.25">
      <c r="A18" s="7" t="s">
        <v>5</v>
      </c>
      <c r="B18" s="30">
        <v>9</v>
      </c>
      <c r="C18" s="16">
        <v>16</v>
      </c>
      <c r="D18" s="16">
        <v>18</v>
      </c>
      <c r="E18" s="16">
        <v>16</v>
      </c>
      <c r="F18" s="16">
        <v>21</v>
      </c>
      <c r="G18" s="16">
        <v>33</v>
      </c>
      <c r="H18" s="7"/>
      <c r="I18" s="143" t="s">
        <v>5</v>
      </c>
      <c r="J18" s="30">
        <v>2</v>
      </c>
      <c r="K18" s="16">
        <v>2</v>
      </c>
      <c r="L18" s="16">
        <v>2</v>
      </c>
      <c r="M18" s="16">
        <v>2</v>
      </c>
      <c r="N18" s="16">
        <v>1</v>
      </c>
      <c r="O18" s="16">
        <v>1</v>
      </c>
      <c r="P18" s="37"/>
      <c r="Q18" s="37"/>
      <c r="R18" s="37"/>
    </row>
    <row r="19" spans="1:18" s="24" customFormat="1" ht="14.1" customHeight="1" x14ac:dyDescent="0.25">
      <c r="A19" s="7" t="s">
        <v>3</v>
      </c>
      <c r="B19" s="30">
        <v>34</v>
      </c>
      <c r="C19" s="16">
        <v>41</v>
      </c>
      <c r="D19" s="16">
        <v>41</v>
      </c>
      <c r="E19" s="16">
        <v>50</v>
      </c>
      <c r="F19" s="16">
        <v>71</v>
      </c>
      <c r="G19" s="16">
        <v>91</v>
      </c>
      <c r="H19" s="7"/>
      <c r="I19" s="143" t="s">
        <v>3</v>
      </c>
      <c r="J19" s="30">
        <v>1</v>
      </c>
      <c r="K19" s="16">
        <v>1</v>
      </c>
      <c r="L19" s="16">
        <v>1</v>
      </c>
      <c r="M19" s="16">
        <v>1</v>
      </c>
      <c r="N19" s="16">
        <v>1</v>
      </c>
      <c r="O19" s="16">
        <v>1</v>
      </c>
      <c r="P19" s="37"/>
      <c r="Q19" s="37"/>
      <c r="R19" s="37"/>
    </row>
    <row r="20" spans="1:18" s="24" customFormat="1" ht="14.1" customHeight="1" x14ac:dyDescent="0.25">
      <c r="A20" s="12" t="s">
        <v>4</v>
      </c>
      <c r="B20" s="32">
        <f t="shared" ref="B20:G20" si="2">SUM(B16:B19)</f>
        <v>918</v>
      </c>
      <c r="C20" s="13">
        <f t="shared" si="2"/>
        <v>967</v>
      </c>
      <c r="D20" s="13">
        <f t="shared" si="2"/>
        <v>1079</v>
      </c>
      <c r="E20" s="13">
        <f t="shared" si="2"/>
        <v>1047</v>
      </c>
      <c r="F20" s="13">
        <f t="shared" si="2"/>
        <v>1058</v>
      </c>
      <c r="G20" s="13">
        <f t="shared" si="2"/>
        <v>1097</v>
      </c>
      <c r="H20" s="7"/>
      <c r="I20" s="146" t="s">
        <v>4</v>
      </c>
      <c r="J20" s="32">
        <f t="shared" ref="J20:O20" si="3">SUM(J16:J19)</f>
        <v>8</v>
      </c>
      <c r="K20" s="13">
        <f t="shared" si="3"/>
        <v>8</v>
      </c>
      <c r="L20" s="13">
        <f t="shared" si="3"/>
        <v>8</v>
      </c>
      <c r="M20" s="13">
        <f t="shared" si="3"/>
        <v>8</v>
      </c>
      <c r="N20" s="13">
        <f t="shared" si="3"/>
        <v>7</v>
      </c>
      <c r="O20" s="13">
        <f t="shared" si="3"/>
        <v>8</v>
      </c>
      <c r="P20" s="37"/>
      <c r="Q20" s="37"/>
      <c r="R20" s="37"/>
    </row>
    <row r="21" spans="1:18" ht="15" customHeight="1" x14ac:dyDescent="0.25">
      <c r="A21" s="2"/>
      <c r="B21" s="7"/>
      <c r="C21" s="12"/>
      <c r="D21" s="4"/>
      <c r="E21" s="38"/>
      <c r="F21" s="38"/>
      <c r="G21" s="38"/>
      <c r="H21" s="2"/>
      <c r="I21" s="7"/>
      <c r="J21" s="29"/>
      <c r="K21" s="29"/>
      <c r="L21" s="2"/>
      <c r="M21" s="29"/>
      <c r="N21" s="29"/>
      <c r="O21" s="29"/>
      <c r="P21" s="29"/>
      <c r="Q21" s="29"/>
    </row>
    <row r="22" spans="1:18" ht="16.5" customHeight="1" x14ac:dyDescent="0.25">
      <c r="A22" s="2"/>
      <c r="B22" s="14" t="s">
        <v>17</v>
      </c>
      <c r="C22" s="14" t="s">
        <v>15</v>
      </c>
      <c r="D22" s="15" t="s">
        <v>16</v>
      </c>
      <c r="E22" s="14" t="s">
        <v>17</v>
      </c>
      <c r="F22" s="14" t="s">
        <v>15</v>
      </c>
      <c r="G22" s="15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</row>
    <row r="23" spans="1:18" ht="16.5" customHeight="1" thickBot="1" x14ac:dyDescent="0.3">
      <c r="A23" s="2"/>
      <c r="B23" s="3">
        <v>2011</v>
      </c>
      <c r="C23" s="3">
        <v>2011</v>
      </c>
      <c r="D23" s="3">
        <v>2012</v>
      </c>
      <c r="E23" s="3">
        <v>2012</v>
      </c>
      <c r="F23" s="3">
        <v>2012</v>
      </c>
      <c r="G23" s="3">
        <v>2013</v>
      </c>
      <c r="H23" s="3">
        <v>2013</v>
      </c>
      <c r="I23" s="3">
        <v>2013</v>
      </c>
      <c r="J23" s="3">
        <v>2014</v>
      </c>
      <c r="K23" s="3">
        <v>2014</v>
      </c>
      <c r="L23" s="3">
        <v>2014</v>
      </c>
      <c r="M23" s="3">
        <v>2015</v>
      </c>
      <c r="N23" s="3">
        <v>2015</v>
      </c>
      <c r="O23" s="3">
        <v>2015</v>
      </c>
    </row>
    <row r="24" spans="1:18" s="24" customFormat="1" ht="15" customHeight="1" thickTop="1" x14ac:dyDescent="0.25">
      <c r="A24" s="39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8" s="24" customFormat="1" ht="14.1" customHeight="1" x14ac:dyDescent="0.25">
      <c r="A25" s="7" t="s">
        <v>1</v>
      </c>
      <c r="B25" s="16">
        <v>37</v>
      </c>
      <c r="C25" s="16">
        <v>58</v>
      </c>
      <c r="D25" s="16">
        <v>117</v>
      </c>
      <c r="E25" s="16">
        <v>22</v>
      </c>
      <c r="F25" s="16">
        <v>65</v>
      </c>
      <c r="G25" s="16">
        <v>102</v>
      </c>
      <c r="H25" s="16">
        <v>36</v>
      </c>
      <c r="I25" s="16">
        <v>88</v>
      </c>
      <c r="J25" s="16">
        <v>102</v>
      </c>
      <c r="K25" s="16">
        <v>23</v>
      </c>
      <c r="L25" s="16">
        <v>65</v>
      </c>
      <c r="M25" s="16">
        <v>122</v>
      </c>
      <c r="N25" s="16">
        <v>7</v>
      </c>
      <c r="O25" s="16">
        <v>70</v>
      </c>
    </row>
    <row r="26" spans="1:18" s="24" customFormat="1" ht="14.1" customHeight="1" x14ac:dyDescent="0.25">
      <c r="A26" s="7" t="s">
        <v>2</v>
      </c>
      <c r="B26" s="16">
        <v>0</v>
      </c>
      <c r="C26" s="16">
        <v>38</v>
      </c>
      <c r="D26" s="16">
        <v>0</v>
      </c>
      <c r="E26" s="16">
        <v>0</v>
      </c>
      <c r="F26" s="16">
        <v>74</v>
      </c>
      <c r="G26" s="16">
        <v>1</v>
      </c>
      <c r="H26" s="16">
        <v>0</v>
      </c>
      <c r="I26" s="16">
        <v>89</v>
      </c>
      <c r="J26" s="16">
        <v>1</v>
      </c>
      <c r="K26" s="16">
        <v>0</v>
      </c>
      <c r="L26" s="16">
        <v>79</v>
      </c>
      <c r="M26" s="16">
        <v>1</v>
      </c>
      <c r="N26" s="16">
        <v>0</v>
      </c>
      <c r="O26" s="16">
        <v>93</v>
      </c>
    </row>
    <row r="27" spans="1:18" s="24" customFormat="1" x14ac:dyDescent="0.25">
      <c r="A27" s="7" t="s">
        <v>5</v>
      </c>
      <c r="B27" s="16">
        <v>0</v>
      </c>
      <c r="C27" s="16">
        <v>6</v>
      </c>
      <c r="D27" s="16">
        <v>1</v>
      </c>
      <c r="E27" s="16">
        <v>0</v>
      </c>
      <c r="F27" s="16">
        <v>5</v>
      </c>
      <c r="G27" s="16">
        <v>0</v>
      </c>
      <c r="H27" s="16">
        <v>0</v>
      </c>
      <c r="I27" s="16">
        <v>6</v>
      </c>
      <c r="J27" s="16">
        <v>0</v>
      </c>
      <c r="K27" s="16">
        <v>1</v>
      </c>
      <c r="L27" s="16">
        <v>6</v>
      </c>
      <c r="M27" s="16">
        <v>0</v>
      </c>
      <c r="N27" s="16">
        <v>0</v>
      </c>
      <c r="O27" s="16">
        <v>17</v>
      </c>
    </row>
    <row r="28" spans="1:18" s="24" customFormat="1" ht="14.1" customHeight="1" x14ac:dyDescent="0.25">
      <c r="A28" s="7" t="s">
        <v>3</v>
      </c>
      <c r="B28" s="16">
        <v>2</v>
      </c>
      <c r="C28" s="16">
        <v>3</v>
      </c>
      <c r="D28" s="16">
        <v>3</v>
      </c>
      <c r="E28" s="16">
        <v>1</v>
      </c>
      <c r="F28" s="16">
        <v>7</v>
      </c>
      <c r="G28" s="16">
        <v>2</v>
      </c>
      <c r="H28" s="16">
        <v>1</v>
      </c>
      <c r="I28" s="16">
        <v>0</v>
      </c>
      <c r="J28" s="16">
        <v>3</v>
      </c>
      <c r="K28" s="16">
        <v>2</v>
      </c>
      <c r="L28" s="16">
        <v>6</v>
      </c>
      <c r="M28" s="16">
        <v>5</v>
      </c>
      <c r="N28" s="16">
        <v>0</v>
      </c>
      <c r="O28" s="16">
        <v>13</v>
      </c>
    </row>
    <row r="29" spans="1:18" s="24" customFormat="1" ht="14.1" customHeight="1" x14ac:dyDescent="0.25">
      <c r="A29" s="12" t="s">
        <v>4</v>
      </c>
      <c r="B29" s="13">
        <f t="shared" ref="B29:H29" si="4">SUM(B25:B28)</f>
        <v>39</v>
      </c>
      <c r="C29" s="13">
        <f t="shared" si="4"/>
        <v>105</v>
      </c>
      <c r="D29" s="13">
        <f t="shared" si="4"/>
        <v>121</v>
      </c>
      <c r="E29" s="13">
        <f t="shared" si="4"/>
        <v>23</v>
      </c>
      <c r="F29" s="13">
        <f t="shared" si="4"/>
        <v>151</v>
      </c>
      <c r="G29" s="13">
        <f t="shared" si="4"/>
        <v>105</v>
      </c>
      <c r="H29" s="13">
        <f t="shared" si="4"/>
        <v>37</v>
      </c>
      <c r="I29" s="13">
        <f t="shared" ref="I29:O29" si="5">SUM(I25:I28)</f>
        <v>183</v>
      </c>
      <c r="J29" s="13">
        <f t="shared" si="5"/>
        <v>106</v>
      </c>
      <c r="K29" s="13">
        <f t="shared" si="5"/>
        <v>26</v>
      </c>
      <c r="L29" s="13">
        <f t="shared" si="5"/>
        <v>156</v>
      </c>
      <c r="M29" s="13">
        <f t="shared" si="5"/>
        <v>128</v>
      </c>
      <c r="N29" s="13">
        <f t="shared" si="5"/>
        <v>7</v>
      </c>
      <c r="O29" s="13">
        <f t="shared" si="5"/>
        <v>193</v>
      </c>
    </row>
    <row r="30" spans="1:18" s="24" customFormat="1" ht="14.1" customHeight="1" x14ac:dyDescent="0.25">
      <c r="A30" s="12"/>
      <c r="B30" s="12"/>
      <c r="K30" s="40"/>
      <c r="L30" s="37"/>
      <c r="M30" s="37"/>
      <c r="N30" s="37"/>
      <c r="O30" s="37"/>
      <c r="P30" s="37"/>
      <c r="Q30" s="37"/>
    </row>
    <row r="31" spans="1:18" ht="14.1" customHeight="1" thickBot="1" x14ac:dyDescent="0.3">
      <c r="A31" s="2"/>
      <c r="B31" s="3" t="s">
        <v>22</v>
      </c>
      <c r="C31" s="3" t="s">
        <v>23</v>
      </c>
      <c r="D31" s="3" t="s">
        <v>24</v>
      </c>
      <c r="E31" s="3" t="s">
        <v>25</v>
      </c>
      <c r="F31" s="3" t="s">
        <v>205</v>
      </c>
      <c r="G31" s="3" t="s">
        <v>238</v>
      </c>
      <c r="H31" s="4"/>
      <c r="I31" s="5"/>
      <c r="J31" s="3" t="s">
        <v>22</v>
      </c>
      <c r="K31" s="3" t="s">
        <v>23</v>
      </c>
      <c r="L31" s="3" t="s">
        <v>24</v>
      </c>
      <c r="M31" s="3" t="s">
        <v>25</v>
      </c>
      <c r="N31" s="3" t="s">
        <v>205</v>
      </c>
      <c r="O31" s="3" t="s">
        <v>238</v>
      </c>
      <c r="P31" s="29"/>
      <c r="Q31" s="29"/>
      <c r="R31" s="29"/>
    </row>
    <row r="32" spans="1:18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I32" s="8" t="s">
        <v>143</v>
      </c>
      <c r="J32" s="7"/>
      <c r="K32" s="7"/>
      <c r="L32" s="7"/>
      <c r="M32" s="7"/>
      <c r="N32" s="7"/>
      <c r="O32" s="7"/>
      <c r="P32" s="29"/>
      <c r="Q32" s="29"/>
      <c r="R32" s="29"/>
    </row>
    <row r="33" spans="1:18" ht="14.1" customHeight="1" x14ac:dyDescent="0.25">
      <c r="A33" s="2" t="s">
        <v>1</v>
      </c>
      <c r="B33" s="16">
        <v>410</v>
      </c>
      <c r="C33" s="9">
        <v>416.73333333333335</v>
      </c>
      <c r="D33" s="9">
        <v>422.26666666666665</v>
      </c>
      <c r="E33" s="9">
        <v>425.93333333333334</v>
      </c>
      <c r="F33" s="9">
        <v>424</v>
      </c>
      <c r="G33" s="9">
        <v>424</v>
      </c>
      <c r="H33" s="4"/>
      <c r="I33" s="144" t="s">
        <v>102</v>
      </c>
      <c r="J33" s="45" t="s">
        <v>194</v>
      </c>
      <c r="K33" s="45" t="s">
        <v>180</v>
      </c>
      <c r="L33" s="45" t="s">
        <v>165</v>
      </c>
      <c r="M33" s="45" t="s">
        <v>152</v>
      </c>
      <c r="N33" s="45" t="s">
        <v>221</v>
      </c>
      <c r="O33" s="45" t="s">
        <v>183</v>
      </c>
      <c r="P33" s="29"/>
      <c r="Q33" s="29"/>
      <c r="R33" s="29"/>
    </row>
    <row r="34" spans="1:18" ht="14.1" customHeight="1" x14ac:dyDescent="0.25">
      <c r="A34" s="7" t="s">
        <v>2</v>
      </c>
      <c r="B34" s="16">
        <v>81</v>
      </c>
      <c r="C34" s="9">
        <v>109.83333333333333</v>
      </c>
      <c r="D34" s="9">
        <v>145.33333333333334</v>
      </c>
      <c r="E34" s="9">
        <v>156.25</v>
      </c>
      <c r="F34" s="9">
        <v>151</v>
      </c>
      <c r="G34" s="9">
        <v>179</v>
      </c>
      <c r="H34" s="4"/>
      <c r="I34" s="144" t="s">
        <v>103</v>
      </c>
      <c r="J34" s="46" t="s">
        <v>196</v>
      </c>
      <c r="K34" s="46" t="s">
        <v>181</v>
      </c>
      <c r="L34" s="46" t="s">
        <v>166</v>
      </c>
      <c r="M34" s="46" t="s">
        <v>153</v>
      </c>
      <c r="N34" s="46" t="s">
        <v>222</v>
      </c>
      <c r="O34" s="46" t="s">
        <v>245</v>
      </c>
      <c r="P34" s="29"/>
      <c r="Q34" s="29"/>
      <c r="R34" s="29"/>
    </row>
    <row r="35" spans="1:18" ht="14.1" customHeight="1" x14ac:dyDescent="0.25">
      <c r="A35" s="7" t="s">
        <v>3</v>
      </c>
      <c r="B35" s="16">
        <v>24</v>
      </c>
      <c r="C35" s="9">
        <v>24.444444444444443</v>
      </c>
      <c r="D35" s="9">
        <v>18.666666666666668</v>
      </c>
      <c r="E35" s="9">
        <v>26.111111111111111</v>
      </c>
      <c r="F35" s="9">
        <v>36</v>
      </c>
      <c r="G35" s="9">
        <v>49</v>
      </c>
      <c r="H35" s="4"/>
      <c r="I35" s="144" t="s">
        <v>104</v>
      </c>
      <c r="J35" s="46" t="s">
        <v>197</v>
      </c>
      <c r="K35" s="46" t="s">
        <v>182</v>
      </c>
      <c r="L35" s="46" t="s">
        <v>167</v>
      </c>
      <c r="M35" s="46" t="s">
        <v>154</v>
      </c>
      <c r="N35" s="46" t="s">
        <v>223</v>
      </c>
      <c r="O35" s="46" t="s">
        <v>256</v>
      </c>
      <c r="P35" s="29"/>
      <c r="Q35" s="29"/>
      <c r="R35" s="29"/>
    </row>
    <row r="36" spans="1:18" ht="14.1" customHeight="1" x14ac:dyDescent="0.25">
      <c r="A36" s="12" t="s">
        <v>4</v>
      </c>
      <c r="B36" s="13">
        <f t="shared" ref="B36:G36" si="6">SUM(B33:B35)</f>
        <v>515</v>
      </c>
      <c r="C36" s="13">
        <f t="shared" si="6"/>
        <v>551.01111111111118</v>
      </c>
      <c r="D36" s="13">
        <f t="shared" si="6"/>
        <v>586.26666666666665</v>
      </c>
      <c r="E36" s="13">
        <f t="shared" si="6"/>
        <v>608.29444444444448</v>
      </c>
      <c r="F36" s="13">
        <f t="shared" si="6"/>
        <v>611</v>
      </c>
      <c r="G36" s="13">
        <f t="shared" si="6"/>
        <v>652</v>
      </c>
      <c r="H36" s="4"/>
      <c r="I36" s="145" t="s">
        <v>108</v>
      </c>
      <c r="J36" s="47" t="s">
        <v>114</v>
      </c>
      <c r="K36" s="47" t="s">
        <v>124</v>
      </c>
      <c r="L36" s="45" t="s">
        <v>132</v>
      </c>
      <c r="M36" s="47" t="s">
        <v>137</v>
      </c>
      <c r="N36" s="47" t="s">
        <v>224</v>
      </c>
      <c r="O36" s="47" t="s">
        <v>267</v>
      </c>
      <c r="P36" s="29"/>
      <c r="Q36" s="29"/>
      <c r="R36" s="29"/>
    </row>
    <row r="37" spans="1:18" ht="14.1" customHeight="1" x14ac:dyDescent="0.25">
      <c r="B37" s="44"/>
      <c r="C37" s="44"/>
      <c r="D37" s="44"/>
      <c r="F37" s="21"/>
      <c r="G37" s="4"/>
      <c r="H37" s="10"/>
      <c r="I37" s="4"/>
      <c r="J37" s="4"/>
      <c r="K37" s="4"/>
      <c r="L37" s="2"/>
      <c r="M37" s="1"/>
      <c r="N37" s="29"/>
      <c r="O37" s="29"/>
      <c r="P37" s="29"/>
      <c r="Q37" s="29"/>
    </row>
    <row r="38" spans="1:18" ht="14.1" customHeight="1" x14ac:dyDescent="0.25">
      <c r="B38" s="44"/>
      <c r="C38" s="44"/>
      <c r="D38" s="44"/>
      <c r="F38" s="21"/>
      <c r="G38" s="4"/>
      <c r="H38" s="10"/>
      <c r="I38" s="4"/>
      <c r="J38" s="4"/>
      <c r="K38" s="4"/>
      <c r="L38" s="2"/>
      <c r="M38" s="1"/>
      <c r="N38" s="29"/>
      <c r="O38" s="29"/>
      <c r="P38" s="29"/>
      <c r="Q38" s="29"/>
    </row>
    <row r="39" spans="1:18" ht="14.1" customHeight="1" x14ac:dyDescent="0.25">
      <c r="A39" s="21"/>
      <c r="B39" s="21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9"/>
      <c r="O39" s="29"/>
      <c r="P39" s="29"/>
      <c r="Q39" s="29"/>
    </row>
    <row r="40" spans="1:18" ht="14.1" customHeight="1" x14ac:dyDescent="0.25">
      <c r="A40" s="2"/>
      <c r="B40" s="14" t="s">
        <v>17</v>
      </c>
      <c r="C40" s="14" t="s">
        <v>15</v>
      </c>
      <c r="D40" s="15" t="s">
        <v>16</v>
      </c>
      <c r="E40" s="14" t="s">
        <v>17</v>
      </c>
      <c r="F40" s="14" t="s">
        <v>15</v>
      </c>
      <c r="G40" s="15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</row>
    <row r="41" spans="1:18" s="24" customFormat="1" ht="14.1" customHeight="1" thickBot="1" x14ac:dyDescent="0.3">
      <c r="A41" s="2"/>
      <c r="B41" s="3">
        <v>2011</v>
      </c>
      <c r="C41" s="3">
        <v>2011</v>
      </c>
      <c r="D41" s="3">
        <v>2012</v>
      </c>
      <c r="E41" s="3">
        <v>2012</v>
      </c>
      <c r="F41" s="3">
        <v>2012</v>
      </c>
      <c r="G41" s="3">
        <v>2013</v>
      </c>
      <c r="H41" s="3">
        <v>2013</v>
      </c>
      <c r="I41" s="3">
        <v>2013</v>
      </c>
      <c r="J41" s="3">
        <v>2014</v>
      </c>
      <c r="K41" s="3">
        <v>2014</v>
      </c>
      <c r="L41" s="3">
        <v>2014</v>
      </c>
      <c r="M41" s="3">
        <v>2015</v>
      </c>
      <c r="N41" s="3">
        <v>2015</v>
      </c>
      <c r="O41" s="3">
        <v>2015</v>
      </c>
      <c r="P41" s="3">
        <v>2016</v>
      </c>
    </row>
    <row r="42" spans="1:18" s="24" customFormat="1" ht="16.5" customHeight="1" thickTop="1" x14ac:dyDescent="0.25">
      <c r="A42" s="6" t="s">
        <v>92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8" s="24" customFormat="1" ht="16.5" customHeight="1" x14ac:dyDescent="0.25">
      <c r="A43" s="7" t="s">
        <v>1</v>
      </c>
      <c r="B43" s="16">
        <v>2150</v>
      </c>
      <c r="C43" s="16">
        <v>6251</v>
      </c>
      <c r="D43" s="16">
        <v>6602</v>
      </c>
      <c r="E43" s="16">
        <v>2175</v>
      </c>
      <c r="F43" s="16">
        <v>6334</v>
      </c>
      <c r="G43" s="16">
        <v>7273</v>
      </c>
      <c r="H43" s="16">
        <v>2217</v>
      </c>
      <c r="I43" s="16">
        <v>6389</v>
      </c>
      <c r="J43" s="16">
        <v>7250</v>
      </c>
      <c r="K43" s="16">
        <v>2139</v>
      </c>
      <c r="L43" s="16">
        <v>6363</v>
      </c>
      <c r="M43" s="16">
        <v>7169</v>
      </c>
      <c r="N43" s="16">
        <v>1830</v>
      </c>
      <c r="O43" s="16">
        <v>6353</v>
      </c>
      <c r="P43" s="16">
        <v>6577</v>
      </c>
    </row>
    <row r="44" spans="1:18" s="24" customFormat="1" x14ac:dyDescent="0.25">
      <c r="A44" s="7" t="s">
        <v>2</v>
      </c>
      <c r="B44" s="16">
        <v>603</v>
      </c>
      <c r="C44" s="16">
        <v>1318</v>
      </c>
      <c r="D44" s="16">
        <v>988</v>
      </c>
      <c r="E44" s="16">
        <v>877</v>
      </c>
      <c r="F44" s="16">
        <v>1744</v>
      </c>
      <c r="G44" s="16">
        <v>1173</v>
      </c>
      <c r="H44" s="16">
        <v>1069</v>
      </c>
      <c r="I44" s="16">
        <v>1875</v>
      </c>
      <c r="J44" s="16">
        <v>1182</v>
      </c>
      <c r="K44" s="16">
        <v>1003</v>
      </c>
      <c r="L44" s="16">
        <v>1812</v>
      </c>
      <c r="M44" s="16">
        <v>1308</v>
      </c>
      <c r="N44" s="16">
        <v>1090</v>
      </c>
      <c r="O44" s="16">
        <v>2143</v>
      </c>
      <c r="P44" s="16">
        <v>1488</v>
      </c>
    </row>
    <row r="45" spans="1:18" s="24" customFormat="1" x14ac:dyDescent="0.25">
      <c r="A45" s="7" t="s">
        <v>3</v>
      </c>
      <c r="B45" s="16">
        <v>56</v>
      </c>
      <c r="C45" s="16">
        <v>220</v>
      </c>
      <c r="D45" s="16">
        <v>216</v>
      </c>
      <c r="E45" s="16">
        <v>109</v>
      </c>
      <c r="F45" s="16">
        <v>168</v>
      </c>
      <c r="G45" s="16">
        <v>193</v>
      </c>
      <c r="H45" s="16">
        <v>50</v>
      </c>
      <c r="I45" s="16">
        <v>235</v>
      </c>
      <c r="J45" s="16">
        <v>285</v>
      </c>
      <c r="K45" s="16">
        <v>143</v>
      </c>
      <c r="L45" s="16">
        <v>325</v>
      </c>
      <c r="M45" s="16">
        <v>323</v>
      </c>
      <c r="N45" s="16">
        <v>223</v>
      </c>
      <c r="O45" s="16">
        <v>440</v>
      </c>
      <c r="P45" s="16">
        <v>383</v>
      </c>
    </row>
    <row r="46" spans="1:18" s="24" customFormat="1" x14ac:dyDescent="0.25">
      <c r="A46" s="12" t="s">
        <v>4</v>
      </c>
      <c r="B46" s="42">
        <f t="shared" ref="B46:J46" si="7">SUM(B43:B45)</f>
        <v>2809</v>
      </c>
      <c r="C46" s="42">
        <f t="shared" si="7"/>
        <v>7789</v>
      </c>
      <c r="D46" s="42">
        <f t="shared" si="7"/>
        <v>7806</v>
      </c>
      <c r="E46" s="42">
        <f t="shared" si="7"/>
        <v>3161</v>
      </c>
      <c r="F46" s="42">
        <f t="shared" si="7"/>
        <v>8246</v>
      </c>
      <c r="G46" s="42">
        <f t="shared" si="7"/>
        <v>8639</v>
      </c>
      <c r="H46" s="42">
        <f t="shared" si="7"/>
        <v>3336</v>
      </c>
      <c r="I46" s="42">
        <f t="shared" si="7"/>
        <v>8499</v>
      </c>
      <c r="J46" s="42">
        <f t="shared" si="7"/>
        <v>8717</v>
      </c>
      <c r="K46" s="42">
        <f t="shared" ref="K46:P46" si="8">SUM(K43:K45)</f>
        <v>3285</v>
      </c>
      <c r="L46" s="42">
        <f t="shared" si="8"/>
        <v>8500</v>
      </c>
      <c r="M46" s="42">
        <f t="shared" si="8"/>
        <v>8800</v>
      </c>
      <c r="N46" s="42">
        <f t="shared" si="8"/>
        <v>3143</v>
      </c>
      <c r="O46" s="42">
        <f t="shared" si="8"/>
        <v>8936</v>
      </c>
      <c r="P46" s="42">
        <f t="shared" si="8"/>
        <v>8448</v>
      </c>
    </row>
    <row r="47" spans="1:18" x14ac:dyDescent="0.25">
      <c r="A47" s="2"/>
      <c r="B47" s="7"/>
      <c r="J47" s="2"/>
      <c r="K47" s="2"/>
      <c r="L47" s="2"/>
      <c r="M47" s="29"/>
      <c r="N47" s="29"/>
      <c r="O47" s="29"/>
      <c r="P47" s="29"/>
      <c r="Q47" s="29"/>
    </row>
    <row r="48" spans="1:18" s="24" customFormat="1" x14ac:dyDescent="0.25">
      <c r="A48" s="44"/>
      <c r="E48" s="44"/>
      <c r="F48" s="44"/>
      <c r="G48" s="44"/>
      <c r="H48" s="44"/>
      <c r="I48" s="44"/>
      <c r="J48" s="36"/>
      <c r="K48" s="36"/>
      <c r="L48" s="36"/>
      <c r="M48" s="37"/>
      <c r="N48" s="37"/>
      <c r="O48" s="37"/>
      <c r="P48" s="37"/>
      <c r="Q48" s="37"/>
    </row>
    <row r="49" spans="1:18" s="24" customFormat="1" ht="16.5" thickBot="1" x14ac:dyDescent="0.3">
      <c r="A49" s="102"/>
      <c r="B49" s="103" t="s">
        <v>23</v>
      </c>
      <c r="C49" s="103" t="s">
        <v>24</v>
      </c>
      <c r="D49" s="103" t="s">
        <v>25</v>
      </c>
      <c r="E49" s="103" t="s">
        <v>205</v>
      </c>
      <c r="F49" s="103" t="s">
        <v>238</v>
      </c>
      <c r="I49" s="104"/>
      <c r="J49" s="103" t="s">
        <v>23</v>
      </c>
      <c r="K49" s="103" t="s">
        <v>24</v>
      </c>
      <c r="L49" s="103" t="s">
        <v>25</v>
      </c>
      <c r="M49" s="103" t="s">
        <v>205</v>
      </c>
      <c r="N49" s="103" t="s">
        <v>238</v>
      </c>
      <c r="O49" s="37"/>
      <c r="P49" s="37"/>
      <c r="Q49" s="37"/>
      <c r="R49" s="37"/>
    </row>
    <row r="50" spans="1:18" s="24" customFormat="1" ht="16.5" thickTop="1" x14ac:dyDescent="0.25">
      <c r="A50" s="105" t="s">
        <v>28</v>
      </c>
      <c r="B50" s="106"/>
      <c r="C50" s="106"/>
      <c r="D50" s="106"/>
      <c r="E50" s="106"/>
      <c r="F50" s="106"/>
      <c r="O50" s="37"/>
      <c r="P50" s="37"/>
      <c r="Q50" s="37"/>
      <c r="R50" s="37"/>
    </row>
    <row r="51" spans="1:18" s="24" customFormat="1" x14ac:dyDescent="0.25">
      <c r="A51" s="108" t="s">
        <v>7</v>
      </c>
      <c r="B51" s="109">
        <v>0</v>
      </c>
      <c r="C51" s="109">
        <v>1</v>
      </c>
      <c r="D51" s="109">
        <v>1</v>
      </c>
      <c r="E51" s="109">
        <v>1</v>
      </c>
      <c r="F51" s="109">
        <v>0</v>
      </c>
      <c r="I51" s="115" t="s">
        <v>13</v>
      </c>
      <c r="J51" s="109">
        <v>0</v>
      </c>
      <c r="K51" s="109">
        <v>0</v>
      </c>
      <c r="L51" s="109">
        <v>0</v>
      </c>
      <c r="M51" s="109">
        <v>0</v>
      </c>
      <c r="N51" s="109">
        <v>0</v>
      </c>
      <c r="O51" s="37"/>
      <c r="P51" s="37"/>
      <c r="Q51" s="37"/>
      <c r="R51" s="37"/>
    </row>
    <row r="52" spans="1:18" s="24" customFormat="1" x14ac:dyDescent="0.25">
      <c r="A52" s="108" t="s">
        <v>8</v>
      </c>
      <c r="B52" s="109">
        <v>5</v>
      </c>
      <c r="C52" s="109">
        <v>4</v>
      </c>
      <c r="D52" s="109">
        <v>5</v>
      </c>
      <c r="E52" s="109">
        <v>5</v>
      </c>
      <c r="F52" s="109">
        <v>4</v>
      </c>
      <c r="I52" s="108"/>
      <c r="J52" s="107"/>
      <c r="K52" s="107"/>
      <c r="L52" s="107"/>
      <c r="M52" s="107"/>
      <c r="N52" s="107"/>
      <c r="O52" s="37"/>
      <c r="P52" s="37"/>
      <c r="Q52" s="37"/>
      <c r="R52" s="37"/>
    </row>
    <row r="53" spans="1:18" s="24" customFormat="1" x14ac:dyDescent="0.25">
      <c r="A53" s="108" t="s">
        <v>11</v>
      </c>
      <c r="B53" s="109">
        <v>0</v>
      </c>
      <c r="C53" s="109">
        <v>0</v>
      </c>
      <c r="D53" s="109">
        <v>2</v>
      </c>
      <c r="E53" s="109">
        <v>3</v>
      </c>
      <c r="F53" s="109">
        <v>4</v>
      </c>
      <c r="I53" s="115" t="s">
        <v>14</v>
      </c>
      <c r="J53" s="109">
        <v>0</v>
      </c>
      <c r="K53" s="109">
        <v>0</v>
      </c>
      <c r="L53" s="109">
        <v>0</v>
      </c>
      <c r="M53" s="109">
        <v>0</v>
      </c>
      <c r="N53" s="109">
        <v>0</v>
      </c>
      <c r="O53" s="37"/>
      <c r="P53" s="37"/>
      <c r="Q53" s="37"/>
      <c r="R53" s="37"/>
    </row>
    <row r="54" spans="1:18" s="24" customFormat="1" x14ac:dyDescent="0.25">
      <c r="A54" s="110"/>
      <c r="B54" s="106"/>
      <c r="C54" s="106"/>
      <c r="D54" s="106"/>
      <c r="E54" s="106"/>
      <c r="F54" s="106"/>
      <c r="O54" s="37"/>
      <c r="P54" s="37"/>
      <c r="Q54" s="37"/>
      <c r="R54" s="37"/>
    </row>
    <row r="55" spans="1:18" s="24" customFormat="1" x14ac:dyDescent="0.25">
      <c r="A55" s="133" t="s">
        <v>29</v>
      </c>
      <c r="B55" s="112"/>
      <c r="C55" s="112"/>
      <c r="D55" s="112"/>
      <c r="E55" s="112"/>
      <c r="F55" s="112"/>
      <c r="I55" s="126" t="s">
        <v>9</v>
      </c>
      <c r="J55" s="107"/>
      <c r="K55" s="107"/>
      <c r="L55" s="107"/>
      <c r="M55" s="107"/>
      <c r="N55" s="107"/>
      <c r="O55" s="37"/>
      <c r="P55" s="37"/>
      <c r="Q55" s="37"/>
      <c r="R55" s="37"/>
    </row>
    <row r="56" spans="1:18" s="24" customFormat="1" x14ac:dyDescent="0.25">
      <c r="A56" s="108" t="s">
        <v>7</v>
      </c>
      <c r="B56" s="114">
        <v>1</v>
      </c>
      <c r="C56" s="114">
        <v>1</v>
      </c>
      <c r="D56" s="114">
        <v>1</v>
      </c>
      <c r="E56" s="114">
        <v>1</v>
      </c>
      <c r="F56" s="114">
        <v>2</v>
      </c>
      <c r="I56" s="108" t="s">
        <v>7</v>
      </c>
      <c r="J56" s="109">
        <v>0</v>
      </c>
      <c r="K56" s="109">
        <v>0</v>
      </c>
      <c r="L56" s="109">
        <v>0</v>
      </c>
      <c r="M56" s="109">
        <v>0</v>
      </c>
      <c r="N56" s="109">
        <v>0</v>
      </c>
      <c r="O56" s="37"/>
      <c r="P56" s="37"/>
      <c r="Q56" s="37"/>
      <c r="R56" s="37"/>
    </row>
    <row r="57" spans="1:18" s="24" customFormat="1" x14ac:dyDescent="0.25">
      <c r="A57" s="108" t="s">
        <v>8</v>
      </c>
      <c r="B57" s="114">
        <v>1</v>
      </c>
      <c r="C57" s="114">
        <v>1</v>
      </c>
      <c r="D57" s="114">
        <v>0</v>
      </c>
      <c r="E57" s="114">
        <v>1</v>
      </c>
      <c r="F57" s="114">
        <v>1</v>
      </c>
      <c r="I57" s="108" t="s">
        <v>8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  <c r="O57" s="37"/>
      <c r="P57" s="37"/>
      <c r="Q57" s="37"/>
      <c r="R57" s="37"/>
    </row>
    <row r="58" spans="1:18" s="24" customFormat="1" x14ac:dyDescent="0.25">
      <c r="A58" s="108" t="s">
        <v>77</v>
      </c>
      <c r="B58" s="114">
        <v>0</v>
      </c>
      <c r="C58" s="114">
        <v>0</v>
      </c>
      <c r="D58" s="114">
        <v>1</v>
      </c>
      <c r="E58" s="114">
        <v>1</v>
      </c>
      <c r="F58" s="114">
        <v>0</v>
      </c>
      <c r="I58" s="108" t="s">
        <v>11</v>
      </c>
      <c r="J58" s="109">
        <v>0</v>
      </c>
      <c r="K58" s="109">
        <v>0</v>
      </c>
      <c r="L58" s="109">
        <v>0</v>
      </c>
      <c r="M58" s="109">
        <v>0</v>
      </c>
      <c r="N58" s="109">
        <v>0</v>
      </c>
      <c r="O58" s="37"/>
      <c r="P58" s="37"/>
      <c r="Q58" s="37"/>
      <c r="R58" s="37"/>
    </row>
    <row r="59" spans="1:18" s="24" customFormat="1" x14ac:dyDescent="0.25">
      <c r="A59" s="128" t="s">
        <v>11</v>
      </c>
      <c r="B59" s="114">
        <v>1</v>
      </c>
      <c r="C59" s="114">
        <v>1</v>
      </c>
      <c r="D59" s="114">
        <v>1</v>
      </c>
      <c r="E59" s="114">
        <v>0</v>
      </c>
      <c r="F59" s="114">
        <v>0</v>
      </c>
      <c r="I59" s="108"/>
      <c r="J59" s="106"/>
      <c r="K59" s="106"/>
      <c r="L59" s="106"/>
      <c r="M59" s="106"/>
      <c r="N59" s="106"/>
      <c r="O59" s="37"/>
      <c r="P59" s="37"/>
      <c r="Q59" s="37"/>
      <c r="R59" s="37"/>
    </row>
    <row r="60" spans="1:18" s="24" customFormat="1" x14ac:dyDescent="0.25">
      <c r="A60" s="128" t="s">
        <v>78</v>
      </c>
      <c r="B60" s="114">
        <v>0</v>
      </c>
      <c r="C60" s="114">
        <v>0</v>
      </c>
      <c r="D60" s="114">
        <v>1</v>
      </c>
      <c r="E60" s="114">
        <v>1</v>
      </c>
      <c r="F60" s="114">
        <v>0</v>
      </c>
      <c r="I60" s="115" t="s">
        <v>10</v>
      </c>
      <c r="J60" s="106"/>
      <c r="K60" s="106"/>
      <c r="L60" s="106"/>
      <c r="M60" s="106"/>
      <c r="N60" s="106"/>
      <c r="O60" s="37"/>
      <c r="P60" s="37"/>
      <c r="Q60" s="37"/>
      <c r="R60" s="37"/>
    </row>
    <row r="61" spans="1:18" x14ac:dyDescent="0.25">
      <c r="E61" s="24"/>
      <c r="F61" s="24"/>
      <c r="H61" s="24"/>
      <c r="I61" s="108" t="s">
        <v>7</v>
      </c>
      <c r="J61" s="109">
        <v>0</v>
      </c>
      <c r="K61" s="109">
        <v>0</v>
      </c>
      <c r="L61" s="109">
        <v>0</v>
      </c>
      <c r="M61" s="109">
        <v>0</v>
      </c>
      <c r="N61" s="109">
        <v>0</v>
      </c>
      <c r="O61" s="29"/>
      <c r="P61" s="29"/>
      <c r="Q61" s="29"/>
      <c r="R61" s="29"/>
    </row>
    <row r="62" spans="1:18" x14ac:dyDescent="0.25">
      <c r="A62" s="113" t="s">
        <v>6</v>
      </c>
      <c r="B62" s="106"/>
      <c r="C62" s="106"/>
      <c r="D62" s="106"/>
      <c r="E62" s="106"/>
      <c r="F62" s="106"/>
      <c r="H62" s="24"/>
      <c r="I62" s="108" t="s">
        <v>8</v>
      </c>
      <c r="J62" s="109">
        <v>6</v>
      </c>
      <c r="K62" s="109">
        <v>5</v>
      </c>
      <c r="L62" s="109">
        <v>3</v>
      </c>
      <c r="M62" s="109">
        <v>4</v>
      </c>
      <c r="N62" s="109">
        <v>4</v>
      </c>
    </row>
    <row r="63" spans="1:18" x14ac:dyDescent="0.25">
      <c r="A63" s="108" t="s">
        <v>7</v>
      </c>
      <c r="B63" s="109">
        <v>0</v>
      </c>
      <c r="C63" s="109">
        <v>0</v>
      </c>
      <c r="D63" s="109">
        <v>0</v>
      </c>
      <c r="E63" s="109">
        <v>0</v>
      </c>
      <c r="F63" s="109">
        <v>0</v>
      </c>
      <c r="H63" s="24"/>
      <c r="I63" s="108" t="s">
        <v>11</v>
      </c>
      <c r="J63" s="109">
        <v>15</v>
      </c>
      <c r="K63" s="109">
        <v>18</v>
      </c>
      <c r="L63" s="109">
        <v>19</v>
      </c>
      <c r="M63" s="109">
        <v>23</v>
      </c>
      <c r="N63" s="109">
        <v>20</v>
      </c>
    </row>
    <row r="64" spans="1:18" x14ac:dyDescent="0.25">
      <c r="A64" s="108" t="s">
        <v>8</v>
      </c>
      <c r="B64" s="109">
        <v>0</v>
      </c>
      <c r="C64" s="109">
        <v>0</v>
      </c>
      <c r="D64" s="109">
        <v>0</v>
      </c>
      <c r="E64" s="109">
        <v>0</v>
      </c>
      <c r="F64" s="109">
        <v>0</v>
      </c>
      <c r="H64" s="24"/>
      <c r="I64" s="108" t="s">
        <v>20</v>
      </c>
      <c r="J64" s="109">
        <v>14</v>
      </c>
      <c r="K64" s="109">
        <v>14</v>
      </c>
      <c r="L64" s="109">
        <v>12</v>
      </c>
      <c r="M64" s="109">
        <v>9</v>
      </c>
      <c r="N64" s="109">
        <v>11</v>
      </c>
    </row>
    <row r="65" spans="1:14" x14ac:dyDescent="0.25">
      <c r="A65" s="108" t="s">
        <v>11</v>
      </c>
      <c r="B65" s="109">
        <v>0</v>
      </c>
      <c r="C65" s="109">
        <v>0</v>
      </c>
      <c r="D65" s="109">
        <v>0</v>
      </c>
      <c r="E65" s="109">
        <v>0</v>
      </c>
      <c r="F65" s="109">
        <v>0</v>
      </c>
      <c r="H65" s="24"/>
      <c r="I65" s="138"/>
      <c r="J65" s="112"/>
      <c r="K65" s="112"/>
      <c r="L65" s="112"/>
      <c r="M65" s="112"/>
      <c r="N65" s="112"/>
    </row>
    <row r="66" spans="1:14" x14ac:dyDescent="0.25">
      <c r="A66" s="110"/>
      <c r="B66" s="106"/>
      <c r="C66" s="106"/>
      <c r="D66" s="106"/>
      <c r="E66" s="107"/>
      <c r="F66" s="107"/>
      <c r="I66" s="115" t="s">
        <v>31</v>
      </c>
      <c r="J66" s="109">
        <v>17</v>
      </c>
      <c r="K66" s="109">
        <v>21</v>
      </c>
      <c r="L66" s="109">
        <v>18</v>
      </c>
      <c r="M66" s="109">
        <v>17</v>
      </c>
      <c r="N66" s="109">
        <v>13</v>
      </c>
    </row>
    <row r="67" spans="1:14" x14ac:dyDescent="0.25">
      <c r="A67" s="116" t="s">
        <v>80</v>
      </c>
      <c r="B67" s="155"/>
      <c r="C67" s="155"/>
      <c r="D67" s="155"/>
      <c r="E67" s="155"/>
      <c r="F67" s="155"/>
      <c r="G67" s="2"/>
      <c r="H67" s="129"/>
      <c r="I67" s="112"/>
      <c r="J67" s="112"/>
      <c r="K67" s="112"/>
      <c r="M67" s="36"/>
    </row>
    <row r="68" spans="1:14" x14ac:dyDescent="0.25">
      <c r="A68" s="117"/>
      <c r="B68" s="118" t="s">
        <v>205</v>
      </c>
      <c r="C68" s="118" t="s">
        <v>238</v>
      </c>
      <c r="D68" s="119" t="s">
        <v>32</v>
      </c>
      <c r="E68" s="155"/>
      <c r="F68" s="155"/>
      <c r="G68" s="2"/>
      <c r="H68" s="2"/>
      <c r="M68" s="36"/>
    </row>
    <row r="69" spans="1:14" x14ac:dyDescent="0.25">
      <c r="A69" s="129" t="s">
        <v>33</v>
      </c>
      <c r="B69" s="114">
        <v>0</v>
      </c>
      <c r="C69" s="114">
        <v>0</v>
      </c>
      <c r="D69" s="156">
        <v>0</v>
      </c>
      <c r="E69" s="155"/>
      <c r="F69" s="155"/>
      <c r="G69" s="2"/>
      <c r="H69" s="2"/>
      <c r="M69" s="36"/>
    </row>
    <row r="70" spans="1:14" x14ac:dyDescent="0.25">
      <c r="A70" s="129" t="s">
        <v>34</v>
      </c>
      <c r="B70" s="114">
        <v>10</v>
      </c>
      <c r="C70" s="114">
        <v>10</v>
      </c>
      <c r="D70" s="156">
        <f>(C70-B70)/B70</f>
        <v>0</v>
      </c>
      <c r="E70" s="155"/>
      <c r="F70" s="155"/>
      <c r="G70" s="2"/>
      <c r="H70" s="2"/>
      <c r="M70" s="36"/>
    </row>
    <row r="71" spans="1:14" x14ac:dyDescent="0.25">
      <c r="A71" s="129" t="s">
        <v>79</v>
      </c>
      <c r="B71" s="114">
        <v>1</v>
      </c>
      <c r="C71" s="114">
        <v>1</v>
      </c>
      <c r="D71" s="156">
        <f>(C71-B71)/B71</f>
        <v>0</v>
      </c>
      <c r="E71" s="155"/>
      <c r="F71" s="155"/>
      <c r="G71" s="155"/>
      <c r="H71" s="155"/>
      <c r="I71" s="112"/>
      <c r="J71" s="112"/>
    </row>
    <row r="72" spans="1:14" x14ac:dyDescent="0.25">
      <c r="A72" s="69" t="s">
        <v>203</v>
      </c>
      <c r="B72" s="7"/>
      <c r="C72" s="7"/>
      <c r="D72" s="7"/>
      <c r="E72" s="2"/>
      <c r="F72" s="2"/>
      <c r="G72" s="2"/>
      <c r="H72" s="2"/>
    </row>
    <row r="74" spans="1:14" ht="15.6" customHeight="1" x14ac:dyDescent="0.25">
      <c r="A74" s="165" t="s">
        <v>239</v>
      </c>
      <c r="B74" s="165"/>
      <c r="C74" s="165"/>
      <c r="D74" s="165"/>
      <c r="E74" s="165"/>
      <c r="F74" s="165"/>
    </row>
    <row r="75" spans="1:14" x14ac:dyDescent="0.25">
      <c r="A75" s="165"/>
      <c r="B75" s="165"/>
      <c r="C75" s="165"/>
      <c r="D75" s="165"/>
      <c r="E75" s="165"/>
      <c r="F75" s="165"/>
    </row>
    <row r="76" spans="1:14" ht="15.6" customHeight="1" x14ac:dyDescent="0.25">
      <c r="A76" s="130"/>
      <c r="B76" s="130"/>
      <c r="C76" s="130"/>
      <c r="D76" s="130"/>
      <c r="E76" s="130"/>
      <c r="F76" s="130"/>
      <c r="I76" s="44"/>
    </row>
    <row r="77" spans="1:14" ht="25.15" customHeight="1" x14ac:dyDescent="0.25">
      <c r="A77" s="121" t="s">
        <v>97</v>
      </c>
      <c r="B77" s="167" t="s">
        <v>99</v>
      </c>
      <c r="C77" s="168"/>
      <c r="D77" s="167" t="s">
        <v>40</v>
      </c>
      <c r="E77" s="168"/>
      <c r="F77" s="71"/>
      <c r="I77" s="44"/>
    </row>
    <row r="78" spans="1:14" x14ac:dyDescent="0.25">
      <c r="A78" s="72"/>
      <c r="B78" s="73"/>
      <c r="C78" s="74"/>
      <c r="D78" s="73"/>
      <c r="E78" s="74"/>
      <c r="F78" s="74" t="s">
        <v>4</v>
      </c>
      <c r="I78" s="44"/>
    </row>
    <row r="79" spans="1:14" ht="31.5" customHeight="1" x14ac:dyDescent="0.25">
      <c r="A79" s="75"/>
      <c r="B79" s="76" t="s">
        <v>41</v>
      </c>
      <c r="C79" s="77" t="s">
        <v>42</v>
      </c>
      <c r="D79" s="76" t="s">
        <v>41</v>
      </c>
      <c r="E79" s="77" t="s">
        <v>43</v>
      </c>
      <c r="F79" s="77" t="s">
        <v>41</v>
      </c>
      <c r="I79" s="44"/>
    </row>
    <row r="80" spans="1:14" x14ac:dyDescent="0.25">
      <c r="A80" s="88" t="s">
        <v>51</v>
      </c>
      <c r="B80" s="89">
        <v>6017</v>
      </c>
      <c r="C80" s="90">
        <f>B80/F80</f>
        <v>0.94711160081851098</v>
      </c>
      <c r="D80" s="89">
        <f>F80-B80</f>
        <v>336</v>
      </c>
      <c r="E80" s="90">
        <f>D80/F80</f>
        <v>5.2888399181489062E-2</v>
      </c>
      <c r="F80" s="91">
        <v>6353</v>
      </c>
      <c r="I80" s="44"/>
    </row>
    <row r="81" spans="1:9" x14ac:dyDescent="0.25">
      <c r="A81" s="88" t="s">
        <v>64</v>
      </c>
      <c r="B81" s="89">
        <v>2110</v>
      </c>
      <c r="C81" s="90">
        <f>B81/F81</f>
        <v>0.81687959736740223</v>
      </c>
      <c r="D81" s="89">
        <f>F81-B81</f>
        <v>473</v>
      </c>
      <c r="E81" s="90">
        <f>D81/F81</f>
        <v>0.18312040263259777</v>
      </c>
      <c r="F81" s="91">
        <v>2583</v>
      </c>
      <c r="I81" s="44"/>
    </row>
    <row r="82" spans="1:9" x14ac:dyDescent="0.25">
      <c r="A82" s="96"/>
      <c r="B82" s="98"/>
      <c r="C82" s="99"/>
      <c r="D82" s="98"/>
      <c r="E82" s="99"/>
      <c r="F82" s="91"/>
      <c r="I82" s="44"/>
    </row>
    <row r="83" spans="1:9" x14ac:dyDescent="0.25">
      <c r="A83" s="88" t="s">
        <v>53</v>
      </c>
      <c r="B83" s="89">
        <v>8127</v>
      </c>
      <c r="C83" s="90">
        <f>B83/F83</f>
        <v>0.90946732318710832</v>
      </c>
      <c r="D83" s="89">
        <f>F83-B83</f>
        <v>809</v>
      </c>
      <c r="E83" s="90">
        <f>D83/F83</f>
        <v>9.0532676812891677E-2</v>
      </c>
      <c r="F83" s="91">
        <v>8936</v>
      </c>
      <c r="I83" s="44"/>
    </row>
    <row r="84" spans="1:9" x14ac:dyDescent="0.25">
      <c r="A84" s="131"/>
      <c r="B84" s="131"/>
      <c r="C84" s="131"/>
      <c r="D84" s="131"/>
      <c r="E84" s="131"/>
      <c r="F84" s="131"/>
      <c r="I84" s="44"/>
    </row>
    <row r="85" spans="1:9" x14ac:dyDescent="0.25">
      <c r="A85" s="132" t="s">
        <v>98</v>
      </c>
      <c r="I85" s="44"/>
    </row>
    <row r="86" spans="1:9" x14ac:dyDescent="0.25">
      <c r="A86" s="132" t="s">
        <v>100</v>
      </c>
      <c r="B86" s="131"/>
      <c r="C86" s="131"/>
      <c r="D86" s="131"/>
      <c r="E86" s="131"/>
      <c r="F86" s="131"/>
      <c r="I86" s="44"/>
    </row>
    <row r="87" spans="1:9" x14ac:dyDescent="0.25">
      <c r="A87" s="132"/>
      <c r="I87" s="44"/>
    </row>
    <row r="88" spans="1:9" x14ac:dyDescent="0.25">
      <c r="A88" s="132"/>
      <c r="B88" s="131"/>
      <c r="C88" s="131"/>
      <c r="D88" s="131"/>
      <c r="E88" s="131"/>
      <c r="F88" s="131"/>
      <c r="I88" s="44"/>
    </row>
    <row r="89" spans="1:9" x14ac:dyDescent="0.25">
      <c r="I89" s="44"/>
    </row>
    <row r="90" spans="1:9" x14ac:dyDescent="0.25">
      <c r="B90" s="131"/>
      <c r="C90" s="131"/>
      <c r="D90" s="131"/>
      <c r="E90" s="131"/>
      <c r="F90" s="131"/>
      <c r="I90" s="44"/>
    </row>
    <row r="91" spans="1:9" x14ac:dyDescent="0.25">
      <c r="I91" s="44"/>
    </row>
    <row r="92" spans="1:9" x14ac:dyDescent="0.25">
      <c r="B92" s="44"/>
      <c r="C92" s="44"/>
      <c r="D92" s="44"/>
      <c r="I92" s="44"/>
    </row>
    <row r="93" spans="1:9" x14ac:dyDescent="0.25">
      <c r="B93" s="44"/>
      <c r="C93" s="44"/>
      <c r="D93" s="44"/>
      <c r="I93" s="44"/>
    </row>
    <row r="94" spans="1:9" x14ac:dyDescent="0.25">
      <c r="B94" s="44"/>
      <c r="C94" s="44"/>
      <c r="D94" s="44"/>
      <c r="I94" s="44"/>
    </row>
    <row r="95" spans="1:9" x14ac:dyDescent="0.25">
      <c r="B95" s="44"/>
      <c r="C95" s="44"/>
      <c r="D95" s="44"/>
      <c r="I95" s="44"/>
    </row>
    <row r="96" spans="1:9" x14ac:dyDescent="0.25">
      <c r="B96" s="44"/>
      <c r="C96" s="44"/>
      <c r="D96" s="44"/>
      <c r="I96" s="44"/>
    </row>
    <row r="97" spans="2:9" x14ac:dyDescent="0.25">
      <c r="B97" s="44"/>
      <c r="C97" s="44"/>
      <c r="D97" s="44"/>
      <c r="I97" s="44"/>
    </row>
    <row r="98" spans="2:9" x14ac:dyDescent="0.25">
      <c r="B98" s="44"/>
      <c r="C98" s="44"/>
      <c r="D98" s="44"/>
      <c r="I98" s="44"/>
    </row>
    <row r="99" spans="2:9" x14ac:dyDescent="0.25">
      <c r="B99" s="44"/>
      <c r="C99" s="44"/>
      <c r="D99" s="44"/>
      <c r="I99" s="44"/>
    </row>
    <row r="100" spans="2:9" x14ac:dyDescent="0.25">
      <c r="B100" s="44"/>
      <c r="C100" s="44"/>
      <c r="D100" s="44"/>
      <c r="I100" s="44"/>
    </row>
    <row r="101" spans="2:9" x14ac:dyDescent="0.25">
      <c r="B101" s="44"/>
      <c r="C101" s="44"/>
      <c r="D101" s="44"/>
      <c r="I101" s="44"/>
    </row>
    <row r="102" spans="2:9" x14ac:dyDescent="0.25">
      <c r="B102" s="44"/>
      <c r="C102" s="44"/>
      <c r="D102" s="44"/>
      <c r="I102" s="44"/>
    </row>
    <row r="103" spans="2:9" x14ac:dyDescent="0.25">
      <c r="B103" s="44"/>
      <c r="C103" s="44"/>
      <c r="D103" s="44"/>
      <c r="I103" s="44"/>
    </row>
    <row r="104" spans="2:9" x14ac:dyDescent="0.25">
      <c r="B104" s="44"/>
      <c r="C104" s="44"/>
      <c r="D104" s="44"/>
      <c r="I104" s="44"/>
    </row>
    <row r="105" spans="2:9" x14ac:dyDescent="0.25">
      <c r="B105" s="44"/>
      <c r="C105" s="44"/>
      <c r="D105" s="44"/>
      <c r="I105" s="44"/>
    </row>
    <row r="106" spans="2:9" x14ac:dyDescent="0.25">
      <c r="B106" s="44"/>
      <c r="C106" s="44"/>
      <c r="D106" s="44"/>
      <c r="I106" s="44"/>
    </row>
    <row r="107" spans="2:9" x14ac:dyDescent="0.25">
      <c r="B107" s="44"/>
      <c r="C107" s="44"/>
      <c r="D107" s="44"/>
      <c r="I107" s="44"/>
    </row>
    <row r="108" spans="2:9" x14ac:dyDescent="0.25">
      <c r="B108" s="44"/>
      <c r="C108" s="44"/>
      <c r="D108" s="44"/>
      <c r="I108" s="44"/>
    </row>
    <row r="109" spans="2:9" x14ac:dyDescent="0.25">
      <c r="B109" s="44"/>
      <c r="C109" s="44"/>
      <c r="D109" s="44"/>
      <c r="I109" s="44"/>
    </row>
    <row r="110" spans="2:9" x14ac:dyDescent="0.25">
      <c r="B110" s="44"/>
      <c r="C110" s="44"/>
      <c r="D110" s="44"/>
      <c r="I110" s="44"/>
    </row>
    <row r="111" spans="2:9" x14ac:dyDescent="0.25">
      <c r="B111" s="44"/>
      <c r="C111" s="44"/>
      <c r="D111" s="44"/>
      <c r="I111" s="44"/>
    </row>
    <row r="112" spans="2:9" x14ac:dyDescent="0.25">
      <c r="B112" s="44"/>
      <c r="C112" s="44"/>
      <c r="D112" s="44"/>
      <c r="I112" s="44"/>
    </row>
    <row r="113" spans="2:9" x14ac:dyDescent="0.25">
      <c r="B113" s="44"/>
      <c r="C113" s="44"/>
      <c r="D113" s="44"/>
      <c r="I113" s="44"/>
    </row>
    <row r="114" spans="2:9" x14ac:dyDescent="0.25">
      <c r="B114" s="44"/>
      <c r="C114" s="44"/>
      <c r="D114" s="44"/>
      <c r="I114" s="44"/>
    </row>
    <row r="115" spans="2:9" x14ac:dyDescent="0.25">
      <c r="B115" s="44"/>
      <c r="C115" s="44"/>
      <c r="D115" s="44"/>
      <c r="I115" s="44"/>
    </row>
  </sheetData>
  <mergeCells count="5">
    <mergeCell ref="A1:L1"/>
    <mergeCell ref="A2:L2"/>
    <mergeCell ref="A74:F75"/>
    <mergeCell ref="B77:C77"/>
    <mergeCell ref="D77:E77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4.125" style="44" customWidth="1"/>
    <col min="2" max="4" width="10.75" style="24" customWidth="1"/>
    <col min="5" max="8" width="10.75" style="44" customWidth="1"/>
    <col min="9" max="9" width="10.75" style="24" customWidth="1"/>
    <col min="10" max="16" width="10.75" style="44" customWidth="1"/>
    <col min="17" max="16384" width="8.75" style="44"/>
  </cols>
  <sheetData>
    <row r="1" spans="1:18" ht="24.75" customHeight="1" x14ac:dyDescent="0.25">
      <c r="A1" s="169" t="s">
        <v>26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8" ht="22.5" x14ac:dyDescent="0.25">
      <c r="A2" s="169" t="s">
        <v>19</v>
      </c>
      <c r="B2" s="169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8" ht="18" x14ac:dyDescent="0.25">
      <c r="A3" s="17"/>
      <c r="B3" s="18"/>
      <c r="C3" s="19"/>
      <c r="D3" s="19"/>
      <c r="E3" s="20"/>
      <c r="F3" s="20"/>
      <c r="G3" s="20"/>
      <c r="H3" s="20"/>
      <c r="I3" s="19"/>
      <c r="J3" s="20"/>
      <c r="K3" s="20"/>
      <c r="L3" s="20"/>
    </row>
    <row r="4" spans="1:18" ht="18" x14ac:dyDescent="0.25">
      <c r="A4" s="22" t="s">
        <v>0</v>
      </c>
      <c r="B4" s="23" t="s">
        <v>37</v>
      </c>
      <c r="E4" s="25"/>
      <c r="F4" s="25"/>
      <c r="G4" s="25"/>
      <c r="H4" s="21"/>
      <c r="I4" s="26"/>
      <c r="J4" s="21"/>
      <c r="K4" s="21"/>
      <c r="L4" s="21"/>
    </row>
    <row r="5" spans="1:18" ht="18" x14ac:dyDescent="0.25">
      <c r="A5" s="22"/>
      <c r="B5" s="27"/>
      <c r="C5" s="23"/>
      <c r="D5" s="23"/>
      <c r="E5" s="25"/>
      <c r="F5" s="25"/>
      <c r="G5" s="25"/>
      <c r="H5" s="21"/>
      <c r="I5" s="26"/>
      <c r="J5" s="21"/>
      <c r="K5" s="21"/>
      <c r="L5" s="21"/>
    </row>
    <row r="6" spans="1:18" ht="16.5" thickBot="1" x14ac:dyDescent="0.3">
      <c r="A6" s="2"/>
      <c r="B6" s="3" t="s">
        <v>22</v>
      </c>
      <c r="C6" s="3" t="s">
        <v>23</v>
      </c>
      <c r="D6" s="28" t="s">
        <v>24</v>
      </c>
      <c r="E6" s="28" t="s">
        <v>25</v>
      </c>
      <c r="F6" s="28" t="s">
        <v>205</v>
      </c>
      <c r="G6" s="28" t="s">
        <v>238</v>
      </c>
      <c r="H6" s="29"/>
      <c r="I6" s="2"/>
      <c r="J6" s="28" t="s">
        <v>22</v>
      </c>
      <c r="K6" s="3" t="s">
        <v>23</v>
      </c>
      <c r="L6" s="28" t="s">
        <v>24</v>
      </c>
      <c r="M6" s="28" t="s">
        <v>25</v>
      </c>
      <c r="N6" s="28" t="s">
        <v>205</v>
      </c>
      <c r="O6" s="28" t="s">
        <v>238</v>
      </c>
      <c r="P6" s="29"/>
      <c r="Q6" s="29"/>
      <c r="R6" s="29"/>
    </row>
    <row r="7" spans="1:18" ht="16.5" thickTop="1" x14ac:dyDescent="0.25">
      <c r="A7" s="6" t="s">
        <v>93</v>
      </c>
      <c r="B7" s="7"/>
      <c r="C7" s="7"/>
      <c r="D7" s="2"/>
      <c r="E7" s="2"/>
      <c r="F7" s="2"/>
      <c r="G7" s="2"/>
      <c r="H7" s="29"/>
      <c r="I7" s="139" t="s">
        <v>94</v>
      </c>
      <c r="J7" s="2"/>
      <c r="K7" s="7"/>
      <c r="L7" s="2"/>
      <c r="M7" s="2"/>
      <c r="N7" s="2"/>
      <c r="O7" s="2"/>
      <c r="P7" s="29"/>
      <c r="Q7" s="29"/>
      <c r="R7" s="29"/>
    </row>
    <row r="8" spans="1:18" x14ac:dyDescent="0.25">
      <c r="A8" s="2" t="s">
        <v>1</v>
      </c>
      <c r="B8" s="30">
        <v>663</v>
      </c>
      <c r="C8" s="16">
        <v>645</v>
      </c>
      <c r="D8" s="16">
        <v>730</v>
      </c>
      <c r="E8" s="16">
        <v>777</v>
      </c>
      <c r="F8" s="16">
        <v>750</v>
      </c>
      <c r="G8" s="16">
        <v>1129</v>
      </c>
      <c r="H8" s="29"/>
      <c r="I8" s="67" t="s">
        <v>1</v>
      </c>
      <c r="J8" s="30">
        <v>475</v>
      </c>
      <c r="K8" s="16">
        <v>460</v>
      </c>
      <c r="L8" s="16">
        <v>569</v>
      </c>
      <c r="M8" s="16">
        <v>613</v>
      </c>
      <c r="N8" s="16">
        <v>622</v>
      </c>
      <c r="O8" s="16">
        <v>918</v>
      </c>
      <c r="P8" s="29"/>
      <c r="Q8" s="29"/>
      <c r="R8" s="29"/>
    </row>
    <row r="9" spans="1:18" x14ac:dyDescent="0.25">
      <c r="A9" s="2" t="s">
        <v>2</v>
      </c>
      <c r="B9" s="30">
        <v>278</v>
      </c>
      <c r="C9" s="16">
        <v>208</v>
      </c>
      <c r="D9" s="16">
        <v>240</v>
      </c>
      <c r="E9" s="16">
        <v>315</v>
      </c>
      <c r="F9" s="16">
        <v>292</v>
      </c>
      <c r="G9" s="16">
        <v>284</v>
      </c>
      <c r="H9" s="29"/>
      <c r="I9" s="67" t="s">
        <v>2</v>
      </c>
      <c r="J9" s="30">
        <v>172</v>
      </c>
      <c r="K9" s="16">
        <v>125</v>
      </c>
      <c r="L9" s="16">
        <v>172</v>
      </c>
      <c r="M9" s="16">
        <v>212</v>
      </c>
      <c r="N9" s="16">
        <v>219</v>
      </c>
      <c r="O9" s="16">
        <v>218</v>
      </c>
      <c r="P9" s="29"/>
      <c r="Q9" s="29"/>
      <c r="R9" s="29"/>
    </row>
    <row r="10" spans="1:18" x14ac:dyDescent="0.25">
      <c r="A10" s="2" t="s">
        <v>5</v>
      </c>
      <c r="B10" s="30">
        <v>1</v>
      </c>
      <c r="C10" s="16">
        <v>1</v>
      </c>
      <c r="D10" s="16">
        <v>0</v>
      </c>
      <c r="E10" s="16">
        <v>0</v>
      </c>
      <c r="F10" s="16">
        <v>0</v>
      </c>
      <c r="G10" s="16">
        <v>1</v>
      </c>
      <c r="H10" s="29"/>
      <c r="I10" s="67" t="s">
        <v>5</v>
      </c>
      <c r="J10" s="30">
        <v>1</v>
      </c>
      <c r="K10" s="16">
        <v>1</v>
      </c>
      <c r="L10" s="16">
        <v>0</v>
      </c>
      <c r="M10" s="16">
        <v>0</v>
      </c>
      <c r="N10" s="16">
        <v>0</v>
      </c>
      <c r="O10" s="16">
        <v>1</v>
      </c>
      <c r="P10" s="29"/>
      <c r="Q10" s="29"/>
      <c r="R10" s="29"/>
    </row>
    <row r="11" spans="1:18" x14ac:dyDescent="0.25">
      <c r="A11" s="2" t="s">
        <v>3</v>
      </c>
      <c r="B11" s="30">
        <v>103</v>
      </c>
      <c r="C11" s="16">
        <v>110</v>
      </c>
      <c r="D11" s="16">
        <v>107</v>
      </c>
      <c r="E11" s="16">
        <v>109</v>
      </c>
      <c r="F11" s="16">
        <v>96</v>
      </c>
      <c r="G11" s="16">
        <v>92</v>
      </c>
      <c r="H11" s="29"/>
      <c r="I11" s="67" t="s">
        <v>3</v>
      </c>
      <c r="J11" s="30">
        <v>45</v>
      </c>
      <c r="K11" s="16">
        <v>52</v>
      </c>
      <c r="L11" s="16">
        <v>70</v>
      </c>
      <c r="M11" s="16">
        <v>79</v>
      </c>
      <c r="N11" s="16">
        <v>65</v>
      </c>
      <c r="O11" s="16">
        <v>62</v>
      </c>
      <c r="P11" s="29"/>
      <c r="Q11" s="29"/>
      <c r="R11" s="29"/>
    </row>
    <row r="12" spans="1:18" x14ac:dyDescent="0.25">
      <c r="A12" s="31" t="s">
        <v>4</v>
      </c>
      <c r="B12" s="32">
        <f t="shared" ref="B12:G12" si="0">SUM(B8:B11)</f>
        <v>1045</v>
      </c>
      <c r="C12" s="13">
        <f t="shared" si="0"/>
        <v>964</v>
      </c>
      <c r="D12" s="13">
        <f t="shared" si="0"/>
        <v>1077</v>
      </c>
      <c r="E12" s="13">
        <f t="shared" si="0"/>
        <v>1201</v>
      </c>
      <c r="F12" s="13">
        <f t="shared" si="0"/>
        <v>1138</v>
      </c>
      <c r="G12" s="13">
        <f t="shared" si="0"/>
        <v>1506</v>
      </c>
      <c r="H12" s="29"/>
      <c r="I12" s="140" t="s">
        <v>4</v>
      </c>
      <c r="J12" s="32">
        <f t="shared" ref="J12:O12" si="1">SUM(J8:J11)</f>
        <v>693</v>
      </c>
      <c r="K12" s="13">
        <f t="shared" si="1"/>
        <v>638</v>
      </c>
      <c r="L12" s="13">
        <f t="shared" si="1"/>
        <v>811</v>
      </c>
      <c r="M12" s="13">
        <f t="shared" si="1"/>
        <v>904</v>
      </c>
      <c r="N12" s="13">
        <f t="shared" si="1"/>
        <v>906</v>
      </c>
      <c r="O12" s="13">
        <f t="shared" si="1"/>
        <v>1199</v>
      </c>
      <c r="P12" s="29"/>
      <c r="Q12" s="29"/>
      <c r="R12" s="29"/>
    </row>
    <row r="13" spans="1:18" x14ac:dyDescent="0.25">
      <c r="A13" s="2"/>
      <c r="B13" s="7"/>
      <c r="C13" s="12"/>
      <c r="D13" s="33"/>
      <c r="E13" s="2"/>
      <c r="F13" s="2"/>
      <c r="G13" s="2"/>
      <c r="H13" s="2"/>
      <c r="I13" s="141"/>
      <c r="J13" s="34"/>
      <c r="K13" s="35"/>
      <c r="L13" s="34"/>
      <c r="M13" s="7"/>
      <c r="N13" s="7"/>
      <c r="O13" s="7"/>
      <c r="P13" s="29"/>
      <c r="Q13" s="29"/>
      <c r="R13" s="29"/>
    </row>
    <row r="14" spans="1:18" ht="18" customHeight="1" thickBot="1" x14ac:dyDescent="0.3">
      <c r="A14" s="31"/>
      <c r="B14" s="3" t="s">
        <v>22</v>
      </c>
      <c r="C14" s="3" t="s">
        <v>23</v>
      </c>
      <c r="D14" s="3" t="s">
        <v>24</v>
      </c>
      <c r="E14" s="3" t="s">
        <v>25</v>
      </c>
      <c r="F14" s="3" t="s">
        <v>205</v>
      </c>
      <c r="G14" s="3" t="s">
        <v>238</v>
      </c>
      <c r="H14" s="2"/>
      <c r="I14" s="142"/>
      <c r="J14" s="28" t="s">
        <v>22</v>
      </c>
      <c r="K14" s="3" t="s">
        <v>23</v>
      </c>
      <c r="L14" s="3" t="s">
        <v>24</v>
      </c>
      <c r="M14" s="3" t="s">
        <v>25</v>
      </c>
      <c r="N14" s="3" t="s">
        <v>205</v>
      </c>
      <c r="O14" s="3" t="s">
        <v>238</v>
      </c>
      <c r="P14" s="29"/>
      <c r="Q14" s="29"/>
      <c r="R14" s="29"/>
    </row>
    <row r="15" spans="1:18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29"/>
      <c r="I15" s="8" t="s">
        <v>204</v>
      </c>
      <c r="J15" s="29"/>
      <c r="K15" s="37"/>
      <c r="L15" s="7"/>
      <c r="M15" s="7"/>
      <c r="N15" s="7"/>
      <c r="O15" s="7"/>
      <c r="P15" s="29"/>
      <c r="Q15" s="29"/>
      <c r="R15" s="29"/>
    </row>
    <row r="16" spans="1:18" s="24" customFormat="1" ht="15" customHeight="1" x14ac:dyDescent="0.25">
      <c r="A16" s="7" t="s">
        <v>1</v>
      </c>
      <c r="B16" s="30">
        <v>1026</v>
      </c>
      <c r="C16" s="16">
        <v>1008</v>
      </c>
      <c r="D16" s="16">
        <v>1016</v>
      </c>
      <c r="E16" s="16">
        <v>1021</v>
      </c>
      <c r="F16" s="16">
        <v>1052</v>
      </c>
      <c r="G16" s="16">
        <v>1153</v>
      </c>
      <c r="H16" s="7"/>
      <c r="I16" s="143" t="s">
        <v>1</v>
      </c>
      <c r="J16" s="30">
        <v>6</v>
      </c>
      <c r="K16" s="16">
        <v>6</v>
      </c>
      <c r="L16" s="16">
        <v>7</v>
      </c>
      <c r="M16" s="16">
        <v>7</v>
      </c>
      <c r="N16" s="16">
        <v>7</v>
      </c>
      <c r="O16" s="16">
        <v>7</v>
      </c>
      <c r="P16" s="37"/>
      <c r="Q16" s="37"/>
      <c r="R16" s="37"/>
    </row>
    <row r="17" spans="1:18" s="24" customFormat="1" ht="15" customHeight="1" x14ac:dyDescent="0.25">
      <c r="A17" s="7" t="s">
        <v>2</v>
      </c>
      <c r="B17" s="30">
        <v>214</v>
      </c>
      <c r="C17" s="16">
        <v>196</v>
      </c>
      <c r="D17" s="16">
        <v>231</v>
      </c>
      <c r="E17" s="16">
        <v>224</v>
      </c>
      <c r="F17" s="16">
        <v>252</v>
      </c>
      <c r="G17" s="16">
        <v>257</v>
      </c>
      <c r="H17" s="7"/>
      <c r="I17" s="143" t="s">
        <v>2</v>
      </c>
      <c r="J17" s="30">
        <v>8</v>
      </c>
      <c r="K17" s="16">
        <v>7</v>
      </c>
      <c r="L17" s="16">
        <v>8</v>
      </c>
      <c r="M17" s="16">
        <v>10</v>
      </c>
      <c r="N17" s="16">
        <v>11</v>
      </c>
      <c r="O17" s="16">
        <v>10</v>
      </c>
      <c r="P17" s="37"/>
      <c r="Q17" s="37"/>
      <c r="R17" s="37"/>
    </row>
    <row r="18" spans="1:18" s="24" customFormat="1" ht="14.1" customHeight="1" x14ac:dyDescent="0.25">
      <c r="A18" s="7" t="s">
        <v>5</v>
      </c>
      <c r="B18" s="30">
        <v>1</v>
      </c>
      <c r="C18" s="16">
        <v>0</v>
      </c>
      <c r="D18" s="16">
        <v>0</v>
      </c>
      <c r="E18" s="16">
        <v>0</v>
      </c>
      <c r="F18" s="16">
        <v>0</v>
      </c>
      <c r="G18" s="16">
        <v>1</v>
      </c>
      <c r="H18" s="7"/>
      <c r="I18" s="143" t="s">
        <v>5</v>
      </c>
      <c r="J18" s="30">
        <v>1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37"/>
      <c r="Q18" s="37"/>
      <c r="R18" s="37"/>
    </row>
    <row r="19" spans="1:18" s="24" customFormat="1" ht="14.1" customHeight="1" x14ac:dyDescent="0.25">
      <c r="A19" s="7" t="s">
        <v>3</v>
      </c>
      <c r="B19" s="30">
        <v>109</v>
      </c>
      <c r="C19" s="16">
        <v>133</v>
      </c>
      <c r="D19" s="16">
        <v>134</v>
      </c>
      <c r="E19" s="16">
        <v>142</v>
      </c>
      <c r="F19" s="16">
        <v>121</v>
      </c>
      <c r="G19" s="16">
        <v>122</v>
      </c>
      <c r="H19" s="7"/>
      <c r="I19" s="143" t="s">
        <v>3</v>
      </c>
      <c r="J19" s="30">
        <v>7</v>
      </c>
      <c r="K19" s="16">
        <v>7</v>
      </c>
      <c r="L19" s="16">
        <v>7</v>
      </c>
      <c r="M19" s="16">
        <v>7</v>
      </c>
      <c r="N19" s="16">
        <v>7</v>
      </c>
      <c r="O19" s="16">
        <v>7</v>
      </c>
      <c r="P19" s="37"/>
      <c r="Q19" s="37"/>
      <c r="R19" s="37"/>
    </row>
    <row r="20" spans="1:18" s="24" customFormat="1" ht="14.1" customHeight="1" x14ac:dyDescent="0.25">
      <c r="A20" s="12" t="s">
        <v>4</v>
      </c>
      <c r="B20" s="32">
        <f t="shared" ref="B20:G20" si="2">SUM(B16:B19)</f>
        <v>1350</v>
      </c>
      <c r="C20" s="13">
        <f t="shared" si="2"/>
        <v>1337</v>
      </c>
      <c r="D20" s="13">
        <f t="shared" si="2"/>
        <v>1381</v>
      </c>
      <c r="E20" s="13">
        <f t="shared" si="2"/>
        <v>1387</v>
      </c>
      <c r="F20" s="13">
        <f t="shared" si="2"/>
        <v>1425</v>
      </c>
      <c r="G20" s="13">
        <f t="shared" si="2"/>
        <v>1533</v>
      </c>
      <c r="H20" s="7"/>
      <c r="I20" s="146" t="s">
        <v>4</v>
      </c>
      <c r="J20" s="32">
        <f t="shared" ref="J20:O20" si="3">SUM(J16:J19)</f>
        <v>22</v>
      </c>
      <c r="K20" s="13">
        <f t="shared" si="3"/>
        <v>20</v>
      </c>
      <c r="L20" s="13">
        <f t="shared" si="3"/>
        <v>22</v>
      </c>
      <c r="M20" s="13">
        <f t="shared" si="3"/>
        <v>24</v>
      </c>
      <c r="N20" s="13">
        <f t="shared" si="3"/>
        <v>25</v>
      </c>
      <c r="O20" s="13">
        <f t="shared" si="3"/>
        <v>24</v>
      </c>
      <c r="P20" s="37"/>
      <c r="Q20" s="37"/>
      <c r="R20" s="37"/>
    </row>
    <row r="21" spans="1:18" ht="15" customHeight="1" x14ac:dyDescent="0.25">
      <c r="A21" s="2"/>
      <c r="B21" s="7"/>
      <c r="C21" s="12"/>
      <c r="D21" s="4"/>
      <c r="E21" s="38"/>
      <c r="F21" s="38"/>
      <c r="G21" s="38"/>
      <c r="H21" s="2"/>
      <c r="I21" s="7"/>
      <c r="J21" s="29"/>
      <c r="K21" s="29"/>
      <c r="L21" s="2"/>
      <c r="M21" s="29"/>
      <c r="N21" s="29"/>
      <c r="O21" s="29"/>
      <c r="P21" s="29"/>
      <c r="Q21" s="29"/>
    </row>
    <row r="22" spans="1:18" ht="16.5" customHeight="1" x14ac:dyDescent="0.25">
      <c r="A22" s="2"/>
      <c r="B22" s="14" t="s">
        <v>17</v>
      </c>
      <c r="C22" s="14" t="s">
        <v>15</v>
      </c>
      <c r="D22" s="15" t="s">
        <v>16</v>
      </c>
      <c r="E22" s="14" t="s">
        <v>17</v>
      </c>
      <c r="F22" s="14" t="s">
        <v>15</v>
      </c>
      <c r="G22" s="15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</row>
    <row r="23" spans="1:18" ht="16.5" customHeight="1" thickBot="1" x14ac:dyDescent="0.3">
      <c r="A23" s="2"/>
      <c r="B23" s="3">
        <v>2011</v>
      </c>
      <c r="C23" s="3">
        <v>2011</v>
      </c>
      <c r="D23" s="3">
        <v>2012</v>
      </c>
      <c r="E23" s="3">
        <v>2012</v>
      </c>
      <c r="F23" s="3">
        <v>2012</v>
      </c>
      <c r="G23" s="3">
        <v>2013</v>
      </c>
      <c r="H23" s="3">
        <v>2013</v>
      </c>
      <c r="I23" s="3">
        <v>2013</v>
      </c>
      <c r="J23" s="3">
        <v>2014</v>
      </c>
      <c r="K23" s="3">
        <v>2014</v>
      </c>
      <c r="L23" s="3">
        <v>2014</v>
      </c>
      <c r="M23" s="3">
        <v>2015</v>
      </c>
      <c r="N23" s="3">
        <v>2015</v>
      </c>
      <c r="O23" s="3">
        <v>2015</v>
      </c>
    </row>
    <row r="24" spans="1:18" s="24" customFormat="1" ht="15" customHeight="1" thickTop="1" x14ac:dyDescent="0.25">
      <c r="A24" s="39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8" s="24" customFormat="1" ht="14.1" customHeight="1" x14ac:dyDescent="0.25">
      <c r="A25" s="7" t="s">
        <v>1</v>
      </c>
      <c r="B25" s="16">
        <v>24</v>
      </c>
      <c r="C25" s="16">
        <v>41</v>
      </c>
      <c r="D25" s="16">
        <f>80+7</f>
        <v>87</v>
      </c>
      <c r="E25" s="16">
        <f>28+4</f>
        <v>32</v>
      </c>
      <c r="F25" s="16">
        <f>52+3</f>
        <v>55</v>
      </c>
      <c r="G25" s="16">
        <f>91+9</f>
        <v>100</v>
      </c>
      <c r="H25" s="16">
        <v>28</v>
      </c>
      <c r="I25" s="16">
        <v>60</v>
      </c>
      <c r="J25" s="16">
        <v>87</v>
      </c>
      <c r="K25" s="16">
        <v>23</v>
      </c>
      <c r="L25" s="16">
        <v>46</v>
      </c>
      <c r="M25" s="16">
        <v>105</v>
      </c>
      <c r="N25" s="16">
        <v>12</v>
      </c>
      <c r="O25" s="16">
        <v>59</v>
      </c>
    </row>
    <row r="26" spans="1:18" s="24" customFormat="1" ht="14.1" customHeight="1" x14ac:dyDescent="0.25">
      <c r="A26" s="7" t="s">
        <v>2</v>
      </c>
      <c r="B26" s="16">
        <v>15</v>
      </c>
      <c r="C26" s="16">
        <v>22</v>
      </c>
      <c r="D26" s="16">
        <v>24</v>
      </c>
      <c r="E26" s="16">
        <v>10</v>
      </c>
      <c r="F26" s="16">
        <v>34</v>
      </c>
      <c r="G26" s="16">
        <v>32</v>
      </c>
      <c r="H26" s="16">
        <v>8</v>
      </c>
      <c r="I26" s="16">
        <v>36</v>
      </c>
      <c r="J26" s="16">
        <v>29</v>
      </c>
      <c r="K26" s="16">
        <v>13</v>
      </c>
      <c r="L26" s="16">
        <v>26</v>
      </c>
      <c r="M26" s="16">
        <v>57</v>
      </c>
      <c r="N26" s="16">
        <v>14</v>
      </c>
      <c r="O26" s="16">
        <v>30</v>
      </c>
    </row>
    <row r="27" spans="1:18" s="24" customFormat="1" x14ac:dyDescent="0.25">
      <c r="A27" s="7" t="s">
        <v>5</v>
      </c>
      <c r="B27" s="16">
        <v>0</v>
      </c>
      <c r="C27" s="16">
        <v>0</v>
      </c>
      <c r="D27" s="16">
        <v>1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1</v>
      </c>
      <c r="K27" s="16">
        <v>0</v>
      </c>
      <c r="L27" s="16">
        <v>0</v>
      </c>
      <c r="M27" s="16">
        <v>0</v>
      </c>
      <c r="N27" s="16">
        <v>0</v>
      </c>
      <c r="O27" s="16">
        <v>1</v>
      </c>
    </row>
    <row r="28" spans="1:18" s="24" customFormat="1" ht="14.1" customHeight="1" x14ac:dyDescent="0.25">
      <c r="A28" s="7" t="s">
        <v>3</v>
      </c>
      <c r="B28" s="16">
        <v>8</v>
      </c>
      <c r="C28" s="16">
        <v>7</v>
      </c>
      <c r="D28" s="16">
        <v>6</v>
      </c>
      <c r="E28" s="16">
        <v>2</v>
      </c>
      <c r="F28" s="16">
        <v>2</v>
      </c>
      <c r="G28" s="16">
        <v>6</v>
      </c>
      <c r="H28" s="16">
        <v>2</v>
      </c>
      <c r="I28" s="16">
        <v>9</v>
      </c>
      <c r="J28" s="16">
        <v>5</v>
      </c>
      <c r="K28" s="16">
        <v>4</v>
      </c>
      <c r="L28" s="16">
        <v>2</v>
      </c>
      <c r="M28" s="16">
        <v>9</v>
      </c>
      <c r="N28" s="16">
        <v>9</v>
      </c>
      <c r="O28" s="16">
        <v>4</v>
      </c>
    </row>
    <row r="29" spans="1:18" s="24" customFormat="1" ht="14.1" customHeight="1" x14ac:dyDescent="0.25">
      <c r="A29" s="12" t="s">
        <v>4</v>
      </c>
      <c r="B29" s="13">
        <f t="shared" ref="B29:H29" si="4">SUM(B25:B28)</f>
        <v>47</v>
      </c>
      <c r="C29" s="13">
        <f t="shared" si="4"/>
        <v>70</v>
      </c>
      <c r="D29" s="13">
        <f t="shared" si="4"/>
        <v>118</v>
      </c>
      <c r="E29" s="13">
        <f t="shared" si="4"/>
        <v>44</v>
      </c>
      <c r="F29" s="13">
        <f t="shared" si="4"/>
        <v>91</v>
      </c>
      <c r="G29" s="13">
        <f t="shared" si="4"/>
        <v>138</v>
      </c>
      <c r="H29" s="13">
        <f t="shared" si="4"/>
        <v>38</v>
      </c>
      <c r="I29" s="13">
        <f t="shared" ref="I29:O29" si="5">SUM(I25:I28)</f>
        <v>105</v>
      </c>
      <c r="J29" s="13">
        <f t="shared" si="5"/>
        <v>122</v>
      </c>
      <c r="K29" s="13">
        <f t="shared" si="5"/>
        <v>40</v>
      </c>
      <c r="L29" s="13">
        <f t="shared" si="5"/>
        <v>74</v>
      </c>
      <c r="M29" s="13">
        <f t="shared" si="5"/>
        <v>171</v>
      </c>
      <c r="N29" s="13">
        <f t="shared" si="5"/>
        <v>35</v>
      </c>
      <c r="O29" s="13">
        <f t="shared" si="5"/>
        <v>94</v>
      </c>
    </row>
    <row r="30" spans="1:18" s="24" customFormat="1" ht="14.1" customHeight="1" x14ac:dyDescent="0.25">
      <c r="A30" s="12"/>
      <c r="B30" s="12"/>
      <c r="K30" s="40"/>
      <c r="L30" s="37"/>
      <c r="M30" s="37"/>
      <c r="N30" s="37"/>
      <c r="O30" s="37"/>
      <c r="P30" s="37"/>
      <c r="Q30" s="37"/>
    </row>
    <row r="31" spans="1:18" ht="14.1" customHeight="1" thickBot="1" x14ac:dyDescent="0.3">
      <c r="A31" s="2"/>
      <c r="B31" s="3" t="s">
        <v>22</v>
      </c>
      <c r="C31" s="3" t="s">
        <v>23</v>
      </c>
      <c r="D31" s="3" t="s">
        <v>24</v>
      </c>
      <c r="E31" s="3" t="s">
        <v>25</v>
      </c>
      <c r="F31" s="3" t="s">
        <v>205</v>
      </c>
      <c r="G31" s="3" t="s">
        <v>238</v>
      </c>
      <c r="H31" s="4"/>
      <c r="I31" s="5"/>
      <c r="J31" s="3" t="s">
        <v>22</v>
      </c>
      <c r="K31" s="3" t="s">
        <v>23</v>
      </c>
      <c r="L31" s="3" t="s">
        <v>24</v>
      </c>
      <c r="M31" s="3" t="s">
        <v>25</v>
      </c>
      <c r="N31" s="3" t="s">
        <v>205</v>
      </c>
      <c r="O31" s="3" t="s">
        <v>238</v>
      </c>
      <c r="P31" s="29"/>
      <c r="Q31" s="29"/>
      <c r="R31" s="29"/>
    </row>
    <row r="32" spans="1:18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I32" s="8" t="s">
        <v>143</v>
      </c>
      <c r="J32" s="7"/>
      <c r="K32" s="7"/>
      <c r="L32" s="7"/>
      <c r="M32" s="7"/>
      <c r="N32" s="7"/>
      <c r="O32" s="7"/>
      <c r="P32" s="29"/>
      <c r="Q32" s="29"/>
      <c r="R32" s="29"/>
    </row>
    <row r="33" spans="1:18" ht="14.1" customHeight="1" x14ac:dyDescent="0.25">
      <c r="A33" s="2" t="s">
        <v>1</v>
      </c>
      <c r="B33" s="16">
        <v>1314</v>
      </c>
      <c r="C33" s="9">
        <v>1318.0666666666666</v>
      </c>
      <c r="D33" s="9">
        <v>1320.2666666666667</v>
      </c>
      <c r="E33" s="9">
        <v>1309</v>
      </c>
      <c r="F33" s="9">
        <v>1354</v>
      </c>
      <c r="G33" s="9">
        <v>1542</v>
      </c>
      <c r="H33" s="4"/>
      <c r="I33" s="144" t="s">
        <v>102</v>
      </c>
      <c r="J33" s="45" t="s">
        <v>198</v>
      </c>
      <c r="K33" s="45" t="s">
        <v>183</v>
      </c>
      <c r="L33" s="45" t="s">
        <v>168</v>
      </c>
      <c r="M33" s="45" t="s">
        <v>155</v>
      </c>
      <c r="N33" s="45" t="s">
        <v>225</v>
      </c>
      <c r="O33" s="45" t="s">
        <v>251</v>
      </c>
      <c r="P33" s="29"/>
      <c r="Q33" s="29"/>
      <c r="R33" s="29"/>
    </row>
    <row r="34" spans="1:18" ht="14.1" customHeight="1" x14ac:dyDescent="0.25">
      <c r="A34" s="7" t="s">
        <v>2</v>
      </c>
      <c r="B34" s="16">
        <v>158</v>
      </c>
      <c r="C34" s="9">
        <v>166.66666666666666</v>
      </c>
      <c r="D34" s="9">
        <v>183.25</v>
      </c>
      <c r="E34" s="9">
        <v>185.08333333333334</v>
      </c>
      <c r="F34" s="9">
        <v>207</v>
      </c>
      <c r="G34" s="9">
        <v>193</v>
      </c>
      <c r="H34" s="4"/>
      <c r="I34" s="144" t="s">
        <v>103</v>
      </c>
      <c r="J34" s="46" t="s">
        <v>199</v>
      </c>
      <c r="K34" s="46" t="s">
        <v>184</v>
      </c>
      <c r="L34" s="46" t="s">
        <v>169</v>
      </c>
      <c r="M34" s="46" t="s">
        <v>156</v>
      </c>
      <c r="N34" s="46" t="s">
        <v>226</v>
      </c>
      <c r="O34" s="46" t="s">
        <v>246</v>
      </c>
      <c r="P34" s="29"/>
      <c r="Q34" s="29"/>
      <c r="R34" s="29"/>
    </row>
    <row r="35" spans="1:18" ht="14.1" customHeight="1" x14ac:dyDescent="0.25">
      <c r="A35" s="7" t="s">
        <v>3</v>
      </c>
      <c r="B35" s="16">
        <v>61</v>
      </c>
      <c r="C35" s="9">
        <v>66.666666666666671</v>
      </c>
      <c r="D35" s="9">
        <v>64.777777777777771</v>
      </c>
      <c r="E35" s="9">
        <v>65.111111111111114</v>
      </c>
      <c r="F35" s="9">
        <v>70</v>
      </c>
      <c r="G35" s="9">
        <v>74</v>
      </c>
      <c r="H35" s="4"/>
      <c r="I35" s="144" t="s">
        <v>104</v>
      </c>
      <c r="J35" s="46" t="s">
        <v>200</v>
      </c>
      <c r="K35" s="46" t="s">
        <v>185</v>
      </c>
      <c r="L35" s="46" t="s">
        <v>170</v>
      </c>
      <c r="M35" s="46" t="s">
        <v>157</v>
      </c>
      <c r="N35" s="46" t="s">
        <v>227</v>
      </c>
      <c r="O35" s="46" t="s">
        <v>257</v>
      </c>
      <c r="P35" s="29"/>
      <c r="Q35" s="29"/>
      <c r="R35" s="29"/>
    </row>
    <row r="36" spans="1:18" ht="14.1" customHeight="1" x14ac:dyDescent="0.25">
      <c r="A36" s="12" t="s">
        <v>4</v>
      </c>
      <c r="B36" s="13">
        <f t="shared" ref="B36:G36" si="6">SUM(B33:B35)</f>
        <v>1533</v>
      </c>
      <c r="C36" s="13">
        <f t="shared" si="6"/>
        <v>1551.4</v>
      </c>
      <c r="D36" s="13">
        <f t="shared" si="6"/>
        <v>1568.2944444444445</v>
      </c>
      <c r="E36" s="13">
        <f t="shared" si="6"/>
        <v>1559.1944444444443</v>
      </c>
      <c r="F36" s="13">
        <f t="shared" si="6"/>
        <v>1631</v>
      </c>
      <c r="G36" s="13">
        <f t="shared" si="6"/>
        <v>1809</v>
      </c>
      <c r="H36" s="4"/>
      <c r="I36" s="145" t="s">
        <v>117</v>
      </c>
      <c r="J36" s="47" t="s">
        <v>115</v>
      </c>
      <c r="K36" s="47" t="s">
        <v>125</v>
      </c>
      <c r="L36" s="45" t="s">
        <v>133</v>
      </c>
      <c r="M36" s="47" t="s">
        <v>141</v>
      </c>
      <c r="N36" s="47" t="s">
        <v>228</v>
      </c>
      <c r="O36" s="47" t="s">
        <v>265</v>
      </c>
      <c r="P36" s="29"/>
      <c r="Q36" s="29"/>
      <c r="R36" s="29"/>
    </row>
    <row r="37" spans="1:18" ht="14.1" customHeight="1" x14ac:dyDescent="0.25">
      <c r="F37" s="21"/>
      <c r="G37" s="21"/>
      <c r="H37" s="4"/>
      <c r="I37" s="145" t="s">
        <v>118</v>
      </c>
      <c r="J37" s="47" t="s">
        <v>116</v>
      </c>
      <c r="K37" s="47" t="s">
        <v>126</v>
      </c>
      <c r="L37" s="45" t="s">
        <v>134</v>
      </c>
      <c r="M37" s="47" t="s">
        <v>142</v>
      </c>
      <c r="N37" s="47" t="s">
        <v>229</v>
      </c>
      <c r="O37" s="47" t="s">
        <v>266</v>
      </c>
      <c r="P37" s="29"/>
      <c r="Q37" s="29"/>
      <c r="R37" s="29"/>
    </row>
    <row r="38" spans="1:18" ht="14.1" customHeight="1" x14ac:dyDescent="0.25">
      <c r="A38" s="12"/>
      <c r="B38" s="40"/>
      <c r="C38" s="40"/>
      <c r="D38" s="40"/>
      <c r="E38" s="40"/>
      <c r="F38" s="21"/>
      <c r="G38" s="21"/>
      <c r="H38" s="4"/>
      <c r="I38" s="4"/>
      <c r="J38" s="4"/>
      <c r="K38" s="4"/>
      <c r="L38" s="2"/>
      <c r="M38" s="11" t="s">
        <v>95</v>
      </c>
      <c r="N38" s="1"/>
      <c r="O38" s="29"/>
      <c r="P38" s="29"/>
      <c r="Q38" s="29"/>
      <c r="R38" s="29"/>
    </row>
    <row r="39" spans="1:18" ht="14.1" customHeight="1" x14ac:dyDescent="0.25">
      <c r="A39" s="21"/>
      <c r="B39" s="21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9"/>
      <c r="O39" s="29"/>
      <c r="P39" s="29"/>
      <c r="Q39" s="29"/>
    </row>
    <row r="40" spans="1:18" ht="14.1" customHeight="1" x14ac:dyDescent="0.25">
      <c r="A40" s="2"/>
      <c r="B40" s="14" t="s">
        <v>17</v>
      </c>
      <c r="C40" s="14" t="s">
        <v>15</v>
      </c>
      <c r="D40" s="15" t="s">
        <v>16</v>
      </c>
      <c r="E40" s="14" t="s">
        <v>17</v>
      </c>
      <c r="F40" s="14" t="s">
        <v>15</v>
      </c>
      <c r="G40" s="15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</row>
    <row r="41" spans="1:18" s="24" customFormat="1" ht="14.1" customHeight="1" thickBot="1" x14ac:dyDescent="0.3">
      <c r="A41" s="2"/>
      <c r="B41" s="3">
        <v>2011</v>
      </c>
      <c r="C41" s="3">
        <v>2011</v>
      </c>
      <c r="D41" s="3">
        <v>2012</v>
      </c>
      <c r="E41" s="3">
        <v>2012</v>
      </c>
      <c r="F41" s="3">
        <v>2012</v>
      </c>
      <c r="G41" s="3">
        <v>2013</v>
      </c>
      <c r="H41" s="3">
        <v>2013</v>
      </c>
      <c r="I41" s="3">
        <v>2013</v>
      </c>
      <c r="J41" s="3">
        <v>2014</v>
      </c>
      <c r="K41" s="3">
        <v>2014</v>
      </c>
      <c r="L41" s="3">
        <v>2014</v>
      </c>
      <c r="M41" s="3">
        <v>2015</v>
      </c>
      <c r="N41" s="3">
        <v>2015</v>
      </c>
      <c r="O41" s="3">
        <v>2015</v>
      </c>
      <c r="P41" s="3">
        <v>2016</v>
      </c>
    </row>
    <row r="42" spans="1:18" s="24" customFormat="1" ht="16.5" customHeight="1" thickTop="1" x14ac:dyDescent="0.25">
      <c r="A42" s="6" t="s">
        <v>92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8" s="24" customFormat="1" ht="16.5" customHeight="1" x14ac:dyDescent="0.25">
      <c r="A43" s="7" t="s">
        <v>1</v>
      </c>
      <c r="B43" s="16">
        <v>4348</v>
      </c>
      <c r="C43" s="16">
        <v>19771</v>
      </c>
      <c r="D43" s="16">
        <v>17654</v>
      </c>
      <c r="E43" s="16">
        <v>4308</v>
      </c>
      <c r="F43" s="16">
        <v>19804</v>
      </c>
      <c r="G43" s="16">
        <v>16708</v>
      </c>
      <c r="H43" s="16">
        <v>3475</v>
      </c>
      <c r="I43" s="16">
        <v>19635</v>
      </c>
      <c r="J43" s="16">
        <v>16779</v>
      </c>
      <c r="K43" s="16">
        <v>3889</v>
      </c>
      <c r="L43" s="16">
        <v>20315</v>
      </c>
      <c r="M43" s="16">
        <v>17209</v>
      </c>
      <c r="N43" s="16">
        <v>3576</v>
      </c>
      <c r="O43" s="16">
        <v>23132</v>
      </c>
      <c r="P43" s="16">
        <v>19845</v>
      </c>
    </row>
    <row r="44" spans="1:18" s="24" customFormat="1" x14ac:dyDescent="0.25">
      <c r="A44" s="7" t="s">
        <v>2</v>
      </c>
      <c r="B44" s="16">
        <v>649</v>
      </c>
      <c r="C44" s="16">
        <v>2000</v>
      </c>
      <c r="D44" s="16">
        <v>1890</v>
      </c>
      <c r="E44" s="16">
        <v>659</v>
      </c>
      <c r="F44" s="16">
        <v>2199</v>
      </c>
      <c r="G44" s="16">
        <v>1875</v>
      </c>
      <c r="H44" s="16">
        <v>672</v>
      </c>
      <c r="I44" s="16">
        <v>2221</v>
      </c>
      <c r="J44" s="16">
        <v>2050</v>
      </c>
      <c r="K44" s="16">
        <v>587</v>
      </c>
      <c r="L44" s="16">
        <v>2484</v>
      </c>
      <c r="M44" s="16">
        <v>2160</v>
      </c>
      <c r="N44" s="16">
        <v>602</v>
      </c>
      <c r="O44" s="16">
        <v>2317</v>
      </c>
      <c r="P44" s="16">
        <v>2164</v>
      </c>
    </row>
    <row r="45" spans="1:18" s="24" customFormat="1" x14ac:dyDescent="0.25">
      <c r="A45" s="7" t="s">
        <v>3</v>
      </c>
      <c r="B45" s="16">
        <v>307</v>
      </c>
      <c r="C45" s="16">
        <v>600</v>
      </c>
      <c r="D45" s="16">
        <v>524</v>
      </c>
      <c r="E45" s="16">
        <v>276</v>
      </c>
      <c r="F45" s="16">
        <v>583</v>
      </c>
      <c r="G45" s="16">
        <v>588</v>
      </c>
      <c r="H45" s="16">
        <v>267</v>
      </c>
      <c r="I45" s="16">
        <v>586</v>
      </c>
      <c r="J45" s="16">
        <v>562</v>
      </c>
      <c r="K45" s="16">
        <v>261</v>
      </c>
      <c r="L45" s="16">
        <v>626</v>
      </c>
      <c r="M45" s="16">
        <v>606</v>
      </c>
      <c r="N45" s="16">
        <v>278</v>
      </c>
      <c r="O45" s="16">
        <v>664</v>
      </c>
      <c r="P45" s="16">
        <v>599</v>
      </c>
    </row>
    <row r="46" spans="1:18" s="24" customFormat="1" x14ac:dyDescent="0.25">
      <c r="A46" s="12" t="s">
        <v>4</v>
      </c>
      <c r="B46" s="42">
        <f>SUM(B43:B45)</f>
        <v>5304</v>
      </c>
      <c r="C46" s="42">
        <f>SUM(C43:C45)</f>
        <v>22371</v>
      </c>
      <c r="D46" s="42">
        <f>SUM(D43:D45)</f>
        <v>20068</v>
      </c>
      <c r="E46" s="42">
        <f t="shared" ref="E46:J46" si="7">SUM(E43:E45)</f>
        <v>5243</v>
      </c>
      <c r="F46" s="42">
        <f t="shared" si="7"/>
        <v>22586</v>
      </c>
      <c r="G46" s="42">
        <f t="shared" si="7"/>
        <v>19171</v>
      </c>
      <c r="H46" s="42">
        <f t="shared" si="7"/>
        <v>4414</v>
      </c>
      <c r="I46" s="42">
        <f t="shared" si="7"/>
        <v>22442</v>
      </c>
      <c r="J46" s="42">
        <f t="shared" si="7"/>
        <v>19391</v>
      </c>
      <c r="K46" s="42">
        <f t="shared" ref="K46:P46" si="8">SUM(K43:K45)</f>
        <v>4737</v>
      </c>
      <c r="L46" s="42">
        <f t="shared" si="8"/>
        <v>23425</v>
      </c>
      <c r="M46" s="42">
        <f t="shared" si="8"/>
        <v>19975</v>
      </c>
      <c r="N46" s="42">
        <f t="shared" si="8"/>
        <v>4456</v>
      </c>
      <c r="O46" s="42">
        <f t="shared" si="8"/>
        <v>26113</v>
      </c>
      <c r="P46" s="42">
        <f t="shared" si="8"/>
        <v>22608</v>
      </c>
    </row>
    <row r="47" spans="1:18" x14ac:dyDescent="0.25">
      <c r="A47" s="2"/>
      <c r="B47" s="7"/>
      <c r="J47" s="2"/>
      <c r="K47" s="2"/>
      <c r="L47" s="2"/>
      <c r="M47" s="29"/>
      <c r="N47" s="29"/>
      <c r="O47" s="29"/>
      <c r="P47" s="29"/>
      <c r="Q47" s="29"/>
    </row>
    <row r="48" spans="1:18" s="24" customFormat="1" x14ac:dyDescent="0.25">
      <c r="A48" s="2"/>
      <c r="B48" s="7"/>
      <c r="C48" s="7"/>
      <c r="D48" s="7"/>
      <c r="E48" s="2"/>
      <c r="F48" s="2"/>
      <c r="G48" s="2"/>
      <c r="H48" s="2"/>
      <c r="I48" s="2"/>
      <c r="J48" s="2"/>
      <c r="K48" s="2"/>
      <c r="L48" s="2"/>
      <c r="M48" s="37"/>
      <c r="N48" s="37"/>
      <c r="O48" s="37"/>
      <c r="P48" s="37"/>
      <c r="Q48" s="37"/>
    </row>
    <row r="49" spans="1:18" s="24" customFormat="1" ht="16.5" thickBot="1" x14ac:dyDescent="0.3">
      <c r="A49" s="102"/>
      <c r="B49" s="103" t="s">
        <v>23</v>
      </c>
      <c r="C49" s="103" t="s">
        <v>24</v>
      </c>
      <c r="D49" s="103" t="s">
        <v>25</v>
      </c>
      <c r="E49" s="103" t="s">
        <v>205</v>
      </c>
      <c r="F49" s="103" t="s">
        <v>238</v>
      </c>
      <c r="I49" s="104"/>
      <c r="J49" s="103" t="s">
        <v>23</v>
      </c>
      <c r="K49" s="103" t="s">
        <v>24</v>
      </c>
      <c r="L49" s="103" t="s">
        <v>25</v>
      </c>
      <c r="M49" s="103" t="s">
        <v>205</v>
      </c>
      <c r="N49" s="103" t="s">
        <v>238</v>
      </c>
      <c r="O49" s="37"/>
      <c r="P49" s="37"/>
      <c r="Q49" s="37"/>
      <c r="R49" s="37"/>
    </row>
    <row r="50" spans="1:18" s="24" customFormat="1" ht="16.5" thickTop="1" x14ac:dyDescent="0.25">
      <c r="A50" s="105" t="s">
        <v>28</v>
      </c>
      <c r="B50" s="106"/>
      <c r="C50" s="106"/>
      <c r="D50" s="106"/>
      <c r="E50" s="106"/>
      <c r="F50" s="106"/>
      <c r="H50" s="44"/>
      <c r="O50" s="37"/>
      <c r="P50" s="37"/>
      <c r="Q50" s="37"/>
      <c r="R50" s="37"/>
    </row>
    <row r="51" spans="1:18" s="24" customFormat="1" x14ac:dyDescent="0.25">
      <c r="A51" s="108" t="s">
        <v>201</v>
      </c>
      <c r="B51" s="109">
        <v>28</v>
      </c>
      <c r="C51" s="109">
        <v>28</v>
      </c>
      <c r="D51" s="109">
        <v>27</v>
      </c>
      <c r="E51" s="109">
        <v>28</v>
      </c>
      <c r="F51" s="109">
        <v>27</v>
      </c>
      <c r="H51" s="44"/>
      <c r="I51" s="115" t="s">
        <v>13</v>
      </c>
      <c r="J51" s="109">
        <v>0</v>
      </c>
      <c r="K51" s="109">
        <v>0</v>
      </c>
      <c r="L51" s="109">
        <v>0</v>
      </c>
      <c r="M51" s="109">
        <v>0</v>
      </c>
      <c r="N51" s="109">
        <v>0</v>
      </c>
      <c r="O51" s="37"/>
      <c r="P51" s="37"/>
      <c r="Q51" s="37"/>
      <c r="R51" s="37"/>
    </row>
    <row r="52" spans="1:18" s="24" customFormat="1" x14ac:dyDescent="0.25">
      <c r="A52" s="108" t="s">
        <v>8</v>
      </c>
      <c r="B52" s="109">
        <v>23</v>
      </c>
      <c r="C52" s="109">
        <v>24</v>
      </c>
      <c r="D52" s="109">
        <v>24</v>
      </c>
      <c r="E52" s="109">
        <v>28</v>
      </c>
      <c r="F52" s="109">
        <v>30</v>
      </c>
      <c r="H52" s="44"/>
      <c r="I52" s="108"/>
      <c r="J52" s="107"/>
      <c r="K52" s="107"/>
      <c r="L52" s="107"/>
      <c r="M52" s="107"/>
      <c r="N52" s="107"/>
      <c r="O52" s="37"/>
      <c r="P52" s="37"/>
      <c r="Q52" s="37"/>
      <c r="R52" s="37"/>
    </row>
    <row r="53" spans="1:18" s="24" customFormat="1" x14ac:dyDescent="0.25">
      <c r="A53" s="108" t="s">
        <v>11</v>
      </c>
      <c r="B53" s="109">
        <v>17</v>
      </c>
      <c r="C53" s="109">
        <v>19</v>
      </c>
      <c r="D53" s="109">
        <v>20</v>
      </c>
      <c r="E53" s="109">
        <v>13</v>
      </c>
      <c r="F53" s="109">
        <v>12</v>
      </c>
      <c r="I53" s="115" t="s">
        <v>14</v>
      </c>
      <c r="J53" s="109">
        <v>8</v>
      </c>
      <c r="K53" s="109">
        <v>8</v>
      </c>
      <c r="L53" s="109">
        <v>9</v>
      </c>
      <c r="M53" s="109">
        <v>10</v>
      </c>
      <c r="N53" s="109">
        <v>15</v>
      </c>
      <c r="O53" s="37"/>
      <c r="P53" s="37"/>
      <c r="Q53" s="37"/>
      <c r="R53" s="37"/>
    </row>
    <row r="54" spans="1:18" s="24" customFormat="1" x14ac:dyDescent="0.25">
      <c r="A54" s="108"/>
      <c r="B54" s="106"/>
      <c r="C54" s="106"/>
      <c r="D54" s="106"/>
      <c r="E54" s="106"/>
      <c r="F54" s="106"/>
      <c r="O54" s="37"/>
      <c r="P54" s="37"/>
      <c r="Q54" s="37"/>
      <c r="R54" s="37"/>
    </row>
    <row r="55" spans="1:18" s="24" customFormat="1" x14ac:dyDescent="0.25">
      <c r="A55" s="108" t="s">
        <v>81</v>
      </c>
      <c r="B55" s="109">
        <v>0</v>
      </c>
      <c r="C55" s="109">
        <v>0</v>
      </c>
      <c r="D55" s="109">
        <v>1</v>
      </c>
      <c r="E55" s="109">
        <v>1</v>
      </c>
      <c r="F55" s="109">
        <v>0</v>
      </c>
      <c r="I55" s="126" t="s">
        <v>9</v>
      </c>
      <c r="J55" s="107"/>
      <c r="K55" s="107"/>
      <c r="L55" s="107"/>
      <c r="M55" s="107"/>
      <c r="N55" s="107"/>
      <c r="O55" s="37"/>
      <c r="P55" s="37"/>
      <c r="Q55" s="37"/>
      <c r="R55" s="37"/>
    </row>
    <row r="56" spans="1:18" s="24" customFormat="1" x14ac:dyDescent="0.25">
      <c r="A56" s="108" t="s">
        <v>82</v>
      </c>
      <c r="B56" s="109">
        <v>1</v>
      </c>
      <c r="C56" s="109">
        <v>1</v>
      </c>
      <c r="D56" s="109">
        <v>1</v>
      </c>
      <c r="E56" s="109">
        <v>1</v>
      </c>
      <c r="F56" s="109">
        <v>2</v>
      </c>
      <c r="I56" s="108" t="s">
        <v>7</v>
      </c>
      <c r="J56" s="109">
        <v>0</v>
      </c>
      <c r="K56" s="109">
        <v>0</v>
      </c>
      <c r="L56" s="109">
        <v>0</v>
      </c>
      <c r="M56" s="109">
        <v>0</v>
      </c>
      <c r="N56" s="109">
        <v>0</v>
      </c>
      <c r="O56" s="37"/>
      <c r="P56" s="37"/>
      <c r="Q56" s="37"/>
      <c r="R56" s="37"/>
    </row>
    <row r="57" spans="1:18" s="24" customFormat="1" x14ac:dyDescent="0.25">
      <c r="B57" s="137" t="s">
        <v>202</v>
      </c>
      <c r="C57" s="112"/>
      <c r="D57" s="106"/>
      <c r="E57" s="106"/>
      <c r="F57" s="106"/>
      <c r="I57" s="108" t="s">
        <v>8</v>
      </c>
      <c r="J57" s="109">
        <v>0</v>
      </c>
      <c r="K57" s="109">
        <v>1</v>
      </c>
      <c r="L57" s="109">
        <v>0</v>
      </c>
      <c r="M57" s="109">
        <v>0</v>
      </c>
      <c r="N57" s="109">
        <v>0</v>
      </c>
      <c r="O57" s="37"/>
      <c r="P57" s="37"/>
      <c r="Q57" s="37"/>
      <c r="R57" s="37"/>
    </row>
    <row r="58" spans="1:18" s="24" customFormat="1" x14ac:dyDescent="0.25">
      <c r="A58" s="133" t="s">
        <v>29</v>
      </c>
      <c r="B58" s="112"/>
      <c r="C58" s="112"/>
      <c r="D58" s="112"/>
      <c r="E58" s="112"/>
      <c r="F58" s="112"/>
      <c r="I58" s="108" t="s">
        <v>11</v>
      </c>
      <c r="J58" s="109">
        <v>1</v>
      </c>
      <c r="K58" s="109">
        <v>0</v>
      </c>
      <c r="L58" s="109">
        <v>0</v>
      </c>
      <c r="M58" s="109">
        <v>2</v>
      </c>
      <c r="N58" s="109">
        <v>0</v>
      </c>
      <c r="O58" s="37"/>
      <c r="P58" s="37"/>
      <c r="Q58" s="37"/>
      <c r="R58" s="37"/>
    </row>
    <row r="59" spans="1:18" s="24" customFormat="1" x14ac:dyDescent="0.25">
      <c r="A59" s="108" t="s">
        <v>7</v>
      </c>
      <c r="B59" s="114">
        <v>2</v>
      </c>
      <c r="C59" s="114">
        <v>2</v>
      </c>
      <c r="D59" s="114">
        <v>3</v>
      </c>
      <c r="E59" s="114">
        <v>2</v>
      </c>
      <c r="F59" s="114">
        <v>3</v>
      </c>
      <c r="I59" s="108"/>
      <c r="J59" s="106"/>
      <c r="K59" s="106"/>
      <c r="L59" s="106"/>
      <c r="M59" s="106"/>
      <c r="N59" s="106"/>
      <c r="O59" s="37"/>
      <c r="P59" s="37"/>
      <c r="Q59" s="37"/>
      <c r="R59" s="37"/>
    </row>
    <row r="60" spans="1:18" s="24" customFormat="1" x14ac:dyDescent="0.25">
      <c r="A60" s="108" t="s">
        <v>8</v>
      </c>
      <c r="B60" s="114">
        <v>2</v>
      </c>
      <c r="C60" s="114">
        <v>1</v>
      </c>
      <c r="D60" s="114">
        <v>1</v>
      </c>
      <c r="E60" s="114">
        <v>1</v>
      </c>
      <c r="F60" s="114">
        <v>1</v>
      </c>
      <c r="I60" s="115" t="s">
        <v>10</v>
      </c>
      <c r="J60" s="106"/>
      <c r="K60" s="106"/>
      <c r="L60" s="106"/>
      <c r="M60" s="106"/>
      <c r="N60" s="106"/>
      <c r="O60" s="37"/>
      <c r="P60" s="37"/>
      <c r="Q60" s="37"/>
      <c r="R60" s="37"/>
    </row>
    <row r="61" spans="1:18" x14ac:dyDescent="0.25">
      <c r="A61" s="107"/>
      <c r="B61" s="112"/>
      <c r="C61" s="112"/>
      <c r="D61" s="112"/>
      <c r="E61" s="112"/>
      <c r="F61" s="112"/>
      <c r="H61" s="24"/>
      <c r="I61" s="108" t="s">
        <v>7</v>
      </c>
      <c r="J61" s="109">
        <v>0</v>
      </c>
      <c r="K61" s="109">
        <v>0</v>
      </c>
      <c r="L61" s="109">
        <v>0</v>
      </c>
      <c r="M61" s="109">
        <v>0</v>
      </c>
      <c r="N61" s="109">
        <v>0</v>
      </c>
      <c r="O61" s="29"/>
      <c r="P61" s="29"/>
      <c r="Q61" s="29"/>
      <c r="R61" s="29"/>
    </row>
    <row r="62" spans="1:18" x14ac:dyDescent="0.25">
      <c r="A62" s="113" t="s">
        <v>6</v>
      </c>
      <c r="B62" s="106"/>
      <c r="C62" s="106"/>
      <c r="D62" s="106"/>
      <c r="E62" s="106"/>
      <c r="F62" s="106"/>
      <c r="H62" s="24"/>
      <c r="I62" s="108" t="s">
        <v>8</v>
      </c>
      <c r="J62" s="109">
        <v>0</v>
      </c>
      <c r="K62" s="109">
        <v>0</v>
      </c>
      <c r="L62" s="109">
        <v>0</v>
      </c>
      <c r="M62" s="109">
        <v>0</v>
      </c>
      <c r="N62" s="109">
        <v>0</v>
      </c>
    </row>
    <row r="63" spans="1:18" x14ac:dyDescent="0.25">
      <c r="A63" s="108" t="s">
        <v>7</v>
      </c>
      <c r="B63" s="109">
        <v>2</v>
      </c>
      <c r="C63" s="109">
        <v>2</v>
      </c>
      <c r="D63" s="109">
        <v>1</v>
      </c>
      <c r="E63" s="109">
        <v>0</v>
      </c>
      <c r="F63" s="109">
        <v>0</v>
      </c>
      <c r="H63" s="24"/>
      <c r="I63" s="108" t="s">
        <v>11</v>
      </c>
      <c r="J63" s="109">
        <v>0</v>
      </c>
      <c r="K63" s="109">
        <v>0</v>
      </c>
      <c r="L63" s="109">
        <v>0</v>
      </c>
      <c r="M63" s="109">
        <v>0</v>
      </c>
      <c r="N63" s="109">
        <v>0</v>
      </c>
    </row>
    <row r="64" spans="1:18" x14ac:dyDescent="0.25">
      <c r="A64" s="108" t="s">
        <v>8</v>
      </c>
      <c r="B64" s="109">
        <v>2</v>
      </c>
      <c r="C64" s="109">
        <v>1</v>
      </c>
      <c r="D64" s="109">
        <v>2</v>
      </c>
      <c r="E64" s="109">
        <v>2</v>
      </c>
      <c r="F64" s="109">
        <v>0</v>
      </c>
      <c r="H64" s="24"/>
      <c r="I64" s="108" t="s">
        <v>20</v>
      </c>
      <c r="J64" s="109">
        <v>0</v>
      </c>
      <c r="K64" s="109">
        <v>0</v>
      </c>
      <c r="L64" s="109">
        <v>0</v>
      </c>
      <c r="M64" s="109">
        <v>0</v>
      </c>
      <c r="N64" s="109">
        <v>0</v>
      </c>
    </row>
    <row r="65" spans="1:14" x14ac:dyDescent="0.25">
      <c r="A65" s="108" t="s">
        <v>11</v>
      </c>
      <c r="B65" s="109">
        <v>0</v>
      </c>
      <c r="C65" s="109">
        <v>2</v>
      </c>
      <c r="D65" s="109">
        <v>1</v>
      </c>
      <c r="E65" s="109">
        <v>0</v>
      </c>
      <c r="F65" s="109">
        <v>1</v>
      </c>
      <c r="H65" s="24"/>
      <c r="I65" s="150"/>
      <c r="J65" s="24"/>
      <c r="K65" s="24"/>
      <c r="L65" s="24"/>
      <c r="M65" s="24"/>
      <c r="N65" s="24"/>
    </row>
    <row r="66" spans="1:14" x14ac:dyDescent="0.25">
      <c r="B66" s="106"/>
      <c r="C66" s="106"/>
      <c r="D66" s="106"/>
      <c r="E66" s="107"/>
      <c r="F66" s="107"/>
      <c r="I66" s="115" t="s">
        <v>31</v>
      </c>
      <c r="J66" s="109">
        <v>34</v>
      </c>
      <c r="K66" s="109">
        <v>26</v>
      </c>
      <c r="L66" s="109">
        <v>24</v>
      </c>
      <c r="M66" s="109">
        <v>28</v>
      </c>
      <c r="N66" s="109">
        <v>36</v>
      </c>
    </row>
    <row r="67" spans="1:14" x14ac:dyDescent="0.25">
      <c r="A67" s="116" t="s">
        <v>80</v>
      </c>
      <c r="B67" s="155"/>
      <c r="C67" s="155"/>
      <c r="D67" s="155"/>
      <c r="E67" s="107"/>
      <c r="F67" s="2"/>
      <c r="G67" s="2"/>
      <c r="H67" s="2"/>
      <c r="M67" s="36"/>
    </row>
    <row r="68" spans="1:14" x14ac:dyDescent="0.25">
      <c r="A68" s="117"/>
      <c r="B68" s="118" t="s">
        <v>205</v>
      </c>
      <c r="C68" s="118" t="s">
        <v>238</v>
      </c>
      <c r="D68" s="119" t="s">
        <v>32</v>
      </c>
      <c r="E68" s="107"/>
      <c r="F68" s="2"/>
      <c r="G68" s="2"/>
      <c r="H68" s="2"/>
      <c r="M68" s="36"/>
    </row>
    <row r="69" spans="1:14" x14ac:dyDescent="0.25">
      <c r="A69" s="129" t="s">
        <v>33</v>
      </c>
      <c r="B69" s="114">
        <v>4</v>
      </c>
      <c r="C69" s="114">
        <v>4</v>
      </c>
      <c r="D69" s="156">
        <f>(C69-B69)/B69</f>
        <v>0</v>
      </c>
      <c r="E69" s="2"/>
      <c r="F69" s="2"/>
      <c r="G69" s="2"/>
      <c r="H69" s="2"/>
      <c r="M69" s="36"/>
    </row>
    <row r="70" spans="1:14" x14ac:dyDescent="0.25">
      <c r="A70" s="129" t="s">
        <v>34</v>
      </c>
      <c r="B70" s="114">
        <v>5</v>
      </c>
      <c r="C70" s="114">
        <v>6</v>
      </c>
      <c r="D70" s="156">
        <f>(C70-B70)/B70</f>
        <v>0.2</v>
      </c>
      <c r="E70" s="155"/>
      <c r="F70" s="155"/>
      <c r="G70" s="2"/>
      <c r="H70" s="107"/>
      <c r="I70" s="107"/>
      <c r="J70" s="107"/>
      <c r="K70" s="107"/>
      <c r="M70" s="36"/>
    </row>
    <row r="71" spans="1:14" x14ac:dyDescent="0.25">
      <c r="A71" s="69" t="s">
        <v>203</v>
      </c>
      <c r="B71" s="7"/>
      <c r="C71" s="7"/>
      <c r="D71" s="7"/>
      <c r="E71" s="2"/>
      <c r="F71" s="2"/>
      <c r="G71" s="155"/>
      <c r="H71" s="2"/>
      <c r="M71" s="36"/>
    </row>
    <row r="72" spans="1:14" x14ac:dyDescent="0.25">
      <c r="H72" s="112"/>
      <c r="I72" s="112"/>
      <c r="J72" s="112"/>
      <c r="M72" s="36"/>
    </row>
    <row r="73" spans="1:14" x14ac:dyDescent="0.25">
      <c r="M73" s="36"/>
    </row>
    <row r="74" spans="1:14" x14ac:dyDescent="0.25">
      <c r="A74" s="165" t="s">
        <v>239</v>
      </c>
      <c r="B74" s="165"/>
      <c r="C74" s="165"/>
      <c r="D74" s="165"/>
      <c r="E74" s="165"/>
      <c r="F74" s="165"/>
      <c r="I74" s="44"/>
    </row>
    <row r="75" spans="1:14" x14ac:dyDescent="0.25">
      <c r="A75" s="165"/>
      <c r="B75" s="165"/>
      <c r="C75" s="165"/>
      <c r="D75" s="165"/>
      <c r="E75" s="165"/>
      <c r="F75" s="165"/>
      <c r="I75" s="44"/>
    </row>
    <row r="76" spans="1:14" x14ac:dyDescent="0.25">
      <c r="A76" s="166"/>
      <c r="B76" s="166"/>
      <c r="C76" s="166"/>
      <c r="D76" s="166"/>
      <c r="E76" s="166"/>
      <c r="F76" s="166"/>
      <c r="I76" s="44"/>
    </row>
    <row r="77" spans="1:14" ht="25.15" customHeight="1" x14ac:dyDescent="0.25">
      <c r="A77" s="121" t="s">
        <v>83</v>
      </c>
      <c r="B77" s="167" t="s">
        <v>84</v>
      </c>
      <c r="C77" s="168"/>
      <c r="D77" s="167" t="s">
        <v>40</v>
      </c>
      <c r="E77" s="168"/>
      <c r="F77" s="71"/>
      <c r="I77" s="44"/>
    </row>
    <row r="78" spans="1:14" ht="21.75" customHeight="1" x14ac:dyDescent="0.25">
      <c r="A78" s="72"/>
      <c r="B78" s="73"/>
      <c r="C78" s="74"/>
      <c r="D78" s="73"/>
      <c r="E78" s="74"/>
      <c r="F78" s="74" t="s">
        <v>4</v>
      </c>
      <c r="I78" s="44"/>
    </row>
    <row r="79" spans="1:14" x14ac:dyDescent="0.25">
      <c r="A79" s="75"/>
      <c r="B79" s="76" t="s">
        <v>41</v>
      </c>
      <c r="C79" s="77" t="s">
        <v>42</v>
      </c>
      <c r="D79" s="76" t="s">
        <v>41</v>
      </c>
      <c r="E79" s="77" t="s">
        <v>43</v>
      </c>
      <c r="F79" s="77" t="s">
        <v>41</v>
      </c>
      <c r="I79" s="44"/>
    </row>
    <row r="80" spans="1:14" x14ac:dyDescent="0.25">
      <c r="A80" s="78" t="s">
        <v>1</v>
      </c>
      <c r="B80" s="72"/>
      <c r="C80" s="79"/>
      <c r="D80" s="72"/>
      <c r="E80" s="79"/>
      <c r="F80" s="78"/>
      <c r="I80" s="44"/>
    </row>
    <row r="81" spans="1:9" x14ac:dyDescent="0.25">
      <c r="A81" s="80" t="s">
        <v>85</v>
      </c>
      <c r="B81" s="81">
        <v>521</v>
      </c>
      <c r="C81" s="157">
        <f>B81/F81</f>
        <v>0.55132275132275133</v>
      </c>
      <c r="D81" s="81">
        <f>F81-B81</f>
        <v>424</v>
      </c>
      <c r="E81" s="157">
        <f>D81/F81</f>
        <v>0.44867724867724867</v>
      </c>
      <c r="F81" s="82">
        <v>945</v>
      </c>
      <c r="I81" s="44"/>
    </row>
    <row r="82" spans="1:9" x14ac:dyDescent="0.25">
      <c r="A82" s="80" t="s">
        <v>86</v>
      </c>
      <c r="B82" s="81">
        <v>2483</v>
      </c>
      <c r="C82" s="157">
        <f t="shared" ref="C82:C86" si="9">B82/F82</f>
        <v>0.76944530523706234</v>
      </c>
      <c r="D82" s="81">
        <f t="shared" ref="D82:D86" si="10">F82-B82</f>
        <v>744</v>
      </c>
      <c r="E82" s="157">
        <f t="shared" ref="E82:E86" si="11">D82/F82</f>
        <v>0.23055469476293772</v>
      </c>
      <c r="F82" s="82">
        <v>3227</v>
      </c>
      <c r="I82" s="44"/>
    </row>
    <row r="83" spans="1:9" x14ac:dyDescent="0.25">
      <c r="A83" s="80" t="s">
        <v>87</v>
      </c>
      <c r="B83" s="81">
        <v>3528</v>
      </c>
      <c r="C83" s="157">
        <f t="shared" si="9"/>
        <v>0.83940042826552463</v>
      </c>
      <c r="D83" s="81">
        <f t="shared" si="10"/>
        <v>675</v>
      </c>
      <c r="E83" s="157">
        <f t="shared" si="11"/>
        <v>0.16059957173447537</v>
      </c>
      <c r="F83" s="82">
        <v>4203</v>
      </c>
      <c r="I83" s="44"/>
    </row>
    <row r="84" spans="1:9" x14ac:dyDescent="0.25">
      <c r="A84" s="80" t="s">
        <v>88</v>
      </c>
      <c r="B84" s="81">
        <v>1992</v>
      </c>
      <c r="C84" s="157">
        <f t="shared" si="9"/>
        <v>0.59551569506726454</v>
      </c>
      <c r="D84" s="81">
        <f t="shared" si="10"/>
        <v>1353</v>
      </c>
      <c r="E84" s="157">
        <f t="shared" si="11"/>
        <v>0.40448430493273541</v>
      </c>
      <c r="F84" s="82">
        <v>3345</v>
      </c>
      <c r="I84" s="44"/>
    </row>
    <row r="85" spans="1:9" x14ac:dyDescent="0.25">
      <c r="A85" s="80" t="s">
        <v>89</v>
      </c>
      <c r="B85" s="81">
        <v>3862</v>
      </c>
      <c r="C85" s="157">
        <f t="shared" si="9"/>
        <v>0.46223818073010176</v>
      </c>
      <c r="D85" s="81">
        <f t="shared" si="10"/>
        <v>4493</v>
      </c>
      <c r="E85" s="157">
        <f t="shared" si="11"/>
        <v>0.5377618192698983</v>
      </c>
      <c r="F85" s="82">
        <v>8355</v>
      </c>
      <c r="I85" s="44"/>
    </row>
    <row r="86" spans="1:9" x14ac:dyDescent="0.25">
      <c r="A86" s="83" t="s">
        <v>90</v>
      </c>
      <c r="B86" s="84">
        <v>3035</v>
      </c>
      <c r="C86" s="157">
        <f t="shared" si="9"/>
        <v>0.99280340202813211</v>
      </c>
      <c r="D86" s="81">
        <f t="shared" si="10"/>
        <v>22</v>
      </c>
      <c r="E86" s="157">
        <f t="shared" si="11"/>
        <v>7.1965979718678439E-3</v>
      </c>
      <c r="F86" s="87">
        <v>3057</v>
      </c>
      <c r="I86" s="44"/>
    </row>
    <row r="87" spans="1:9" x14ac:dyDescent="0.25">
      <c r="A87" s="88" t="s">
        <v>51</v>
      </c>
      <c r="B87" s="89">
        <f>SUM(B81:B86)</f>
        <v>15421</v>
      </c>
      <c r="C87" s="158"/>
      <c r="D87" s="89">
        <f>SUM(D81:D86)</f>
        <v>7711</v>
      </c>
      <c r="E87" s="158"/>
      <c r="F87" s="91">
        <f>SUM(F81:F86)</f>
        <v>23132</v>
      </c>
      <c r="I87" s="44"/>
    </row>
    <row r="88" spans="1:9" x14ac:dyDescent="0.25">
      <c r="A88" s="92"/>
      <c r="B88" s="93"/>
      <c r="C88" s="159"/>
      <c r="D88" s="95"/>
      <c r="E88" s="159"/>
      <c r="F88" s="96"/>
      <c r="I88" s="44"/>
    </row>
    <row r="89" spans="1:9" x14ac:dyDescent="0.25">
      <c r="A89" s="78" t="s">
        <v>52</v>
      </c>
      <c r="B89" s="93"/>
      <c r="C89" s="159"/>
      <c r="D89" s="95"/>
      <c r="E89" s="159"/>
      <c r="F89" s="96"/>
      <c r="I89" s="44"/>
    </row>
    <row r="90" spans="1:9" x14ac:dyDescent="0.25">
      <c r="A90" s="80" t="s">
        <v>85</v>
      </c>
      <c r="B90" s="81">
        <v>559</v>
      </c>
      <c r="C90" s="157">
        <f>B90/F90</f>
        <v>0.96880415944540732</v>
      </c>
      <c r="D90" s="81">
        <f>F90-B90</f>
        <v>18</v>
      </c>
      <c r="E90" s="157">
        <f>D90/F90</f>
        <v>3.1195840554592721E-2</v>
      </c>
      <c r="F90" s="82">
        <v>577</v>
      </c>
      <c r="I90" s="44"/>
    </row>
    <row r="91" spans="1:9" x14ac:dyDescent="0.25">
      <c r="A91" s="80" t="s">
        <v>86</v>
      </c>
      <c r="B91" s="81">
        <v>371</v>
      </c>
      <c r="C91" s="157">
        <f t="shared" ref="C91:C97" si="12">B91/F91</f>
        <v>0.87089201877934275</v>
      </c>
      <c r="D91" s="81">
        <f t="shared" ref="D91:D97" si="13">F91-B91</f>
        <v>55</v>
      </c>
      <c r="E91" s="157">
        <f t="shared" ref="E91:E97" si="14">D91/F91</f>
        <v>0.12910798122065728</v>
      </c>
      <c r="F91" s="82">
        <v>426</v>
      </c>
      <c r="I91" s="44"/>
    </row>
    <row r="92" spans="1:9" x14ac:dyDescent="0.25">
      <c r="A92" s="80" t="s">
        <v>87</v>
      </c>
      <c r="B92" s="81">
        <v>208</v>
      </c>
      <c r="C92" s="157">
        <f t="shared" si="12"/>
        <v>0.94545454545454544</v>
      </c>
      <c r="D92" s="81">
        <f t="shared" si="13"/>
        <v>12</v>
      </c>
      <c r="E92" s="157">
        <f t="shared" si="14"/>
        <v>5.4545454545454543E-2</v>
      </c>
      <c r="F92" s="82">
        <v>220</v>
      </c>
      <c r="I92" s="44"/>
    </row>
    <row r="93" spans="1:9" x14ac:dyDescent="0.25">
      <c r="A93" s="80" t="s">
        <v>88</v>
      </c>
      <c r="B93" s="81">
        <v>897</v>
      </c>
      <c r="C93" s="157">
        <f t="shared" si="12"/>
        <v>0.88988095238095233</v>
      </c>
      <c r="D93" s="81">
        <f t="shared" si="13"/>
        <v>111</v>
      </c>
      <c r="E93" s="157">
        <f t="shared" si="14"/>
        <v>0.11011904761904762</v>
      </c>
      <c r="F93" s="82">
        <v>1008</v>
      </c>
      <c r="I93" s="44"/>
    </row>
    <row r="94" spans="1:9" x14ac:dyDescent="0.25">
      <c r="A94" s="80" t="s">
        <v>89</v>
      </c>
      <c r="B94" s="81">
        <v>271</v>
      </c>
      <c r="C94" s="157">
        <f t="shared" si="12"/>
        <v>1</v>
      </c>
      <c r="D94" s="81">
        <f t="shared" si="13"/>
        <v>0</v>
      </c>
      <c r="E94" s="157">
        <f t="shared" si="14"/>
        <v>0</v>
      </c>
      <c r="F94" s="82">
        <v>271</v>
      </c>
      <c r="I94" s="44"/>
    </row>
    <row r="95" spans="1:9" x14ac:dyDescent="0.25">
      <c r="A95" s="80" t="s">
        <v>91</v>
      </c>
      <c r="B95" s="81">
        <v>15</v>
      </c>
      <c r="C95" s="157">
        <f t="shared" si="12"/>
        <v>0.23809523809523808</v>
      </c>
      <c r="D95" s="81">
        <f t="shared" si="13"/>
        <v>48</v>
      </c>
      <c r="E95" s="157">
        <f t="shared" si="14"/>
        <v>0.76190476190476186</v>
      </c>
      <c r="F95" s="82">
        <v>63</v>
      </c>
      <c r="I95" s="44"/>
    </row>
    <row r="96" spans="1:9" x14ac:dyDescent="0.25">
      <c r="A96" s="80" t="s">
        <v>90</v>
      </c>
      <c r="B96" s="81">
        <v>230</v>
      </c>
      <c r="C96" s="157">
        <f t="shared" si="12"/>
        <v>0.91633466135458164</v>
      </c>
      <c r="D96" s="81">
        <f t="shared" si="13"/>
        <v>21</v>
      </c>
      <c r="E96" s="157">
        <f t="shared" si="14"/>
        <v>8.3665338645418322E-2</v>
      </c>
      <c r="F96" s="82">
        <v>251</v>
      </c>
      <c r="I96" s="44"/>
    </row>
    <row r="97" spans="1:9" x14ac:dyDescent="0.25">
      <c r="A97" s="83" t="s">
        <v>230</v>
      </c>
      <c r="B97" s="86">
        <v>147</v>
      </c>
      <c r="C97" s="157">
        <f t="shared" si="12"/>
        <v>0.89090909090909087</v>
      </c>
      <c r="D97" s="81">
        <f t="shared" si="13"/>
        <v>18</v>
      </c>
      <c r="E97" s="157">
        <f t="shared" si="14"/>
        <v>0.10909090909090909</v>
      </c>
      <c r="F97" s="97">
        <v>165</v>
      </c>
      <c r="I97" s="44"/>
    </row>
    <row r="98" spans="1:9" x14ac:dyDescent="0.25">
      <c r="A98" s="88" t="s">
        <v>64</v>
      </c>
      <c r="B98" s="89">
        <f>SUM(B90:B97)</f>
        <v>2698</v>
      </c>
      <c r="C98" s="90">
        <f>B98/F98</f>
        <v>0.90506541429050658</v>
      </c>
      <c r="D98" s="89">
        <f>SUM(D90:D97)</f>
        <v>283</v>
      </c>
      <c r="E98" s="90">
        <f>D98/F98</f>
        <v>9.4934585709493452E-2</v>
      </c>
      <c r="F98" s="91">
        <f>SUM(F90:F97)</f>
        <v>2981</v>
      </c>
      <c r="I98" s="44"/>
    </row>
    <row r="99" spans="1:9" x14ac:dyDescent="0.25">
      <c r="A99" s="96"/>
      <c r="B99" s="98"/>
      <c r="C99" s="161"/>
      <c r="D99" s="98"/>
      <c r="E99" s="161"/>
      <c r="F99" s="100"/>
      <c r="I99" s="44"/>
    </row>
    <row r="100" spans="1:9" x14ac:dyDescent="0.25">
      <c r="A100" s="78" t="s">
        <v>4</v>
      </c>
      <c r="B100" s="93"/>
      <c r="C100" s="159"/>
      <c r="D100" s="95"/>
      <c r="E100" s="159"/>
      <c r="F100" s="96"/>
      <c r="I100" s="44"/>
    </row>
    <row r="101" spans="1:9" x14ac:dyDescent="0.25">
      <c r="A101" s="80" t="s">
        <v>85</v>
      </c>
      <c r="B101" s="81">
        <v>1080</v>
      </c>
      <c r="C101" s="157">
        <f>B101/F101</f>
        <v>0.70959264126149801</v>
      </c>
      <c r="D101" s="81">
        <f>F101-B101</f>
        <v>442</v>
      </c>
      <c r="E101" s="157">
        <f>D101/F101</f>
        <v>0.29040735873850199</v>
      </c>
      <c r="F101" s="82">
        <v>1522</v>
      </c>
      <c r="I101" s="44"/>
    </row>
    <row r="102" spans="1:9" x14ac:dyDescent="0.25">
      <c r="A102" s="80" t="s">
        <v>86</v>
      </c>
      <c r="B102" s="81">
        <v>2854</v>
      </c>
      <c r="C102" s="157">
        <f t="shared" ref="C102:C108" si="15">B102/F102</f>
        <v>0.78127566383794145</v>
      </c>
      <c r="D102" s="81">
        <f t="shared" ref="D102:D108" si="16">F102-B102</f>
        <v>799</v>
      </c>
      <c r="E102" s="157">
        <f t="shared" ref="E102:E108" si="17">D102/F102</f>
        <v>0.21872433616205858</v>
      </c>
      <c r="F102" s="82">
        <v>3653</v>
      </c>
      <c r="I102" s="44"/>
    </row>
    <row r="103" spans="1:9" x14ac:dyDescent="0.25">
      <c r="A103" s="80" t="s">
        <v>87</v>
      </c>
      <c r="B103" s="81">
        <v>3736</v>
      </c>
      <c r="C103" s="157">
        <f t="shared" si="15"/>
        <v>0.84467555957494911</v>
      </c>
      <c r="D103" s="81">
        <f t="shared" si="16"/>
        <v>687</v>
      </c>
      <c r="E103" s="157">
        <f t="shared" si="17"/>
        <v>0.15532444042505086</v>
      </c>
      <c r="F103" s="82">
        <v>4423</v>
      </c>
      <c r="I103" s="44"/>
    </row>
    <row r="104" spans="1:9" x14ac:dyDescent="0.25">
      <c r="A104" s="80" t="s">
        <v>88</v>
      </c>
      <c r="B104" s="81">
        <v>2889</v>
      </c>
      <c r="C104" s="157">
        <f t="shared" si="15"/>
        <v>0.66368022053756026</v>
      </c>
      <c r="D104" s="81">
        <f t="shared" si="16"/>
        <v>1464</v>
      </c>
      <c r="E104" s="157">
        <f t="shared" si="17"/>
        <v>0.33631977946243968</v>
      </c>
      <c r="F104" s="82">
        <v>4353</v>
      </c>
      <c r="I104" s="44"/>
    </row>
    <row r="105" spans="1:9" x14ac:dyDescent="0.25">
      <c r="A105" s="80" t="s">
        <v>89</v>
      </c>
      <c r="B105" s="81">
        <v>4133</v>
      </c>
      <c r="C105" s="157">
        <f t="shared" si="15"/>
        <v>0.47913285416183632</v>
      </c>
      <c r="D105" s="81">
        <f t="shared" si="16"/>
        <v>4493</v>
      </c>
      <c r="E105" s="157">
        <f t="shared" si="17"/>
        <v>0.52086714583816374</v>
      </c>
      <c r="F105" s="82">
        <v>8626</v>
      </c>
      <c r="I105" s="44"/>
    </row>
    <row r="106" spans="1:9" x14ac:dyDescent="0.25">
      <c r="A106" s="80" t="s">
        <v>91</v>
      </c>
      <c r="B106" s="81">
        <v>15</v>
      </c>
      <c r="C106" s="157">
        <f t="shared" si="15"/>
        <v>0.23809523809523808</v>
      </c>
      <c r="D106" s="81">
        <f t="shared" si="16"/>
        <v>48</v>
      </c>
      <c r="E106" s="157">
        <f t="shared" si="17"/>
        <v>0.76190476190476186</v>
      </c>
      <c r="F106" s="82">
        <v>63</v>
      </c>
      <c r="I106" s="44"/>
    </row>
    <row r="107" spans="1:9" x14ac:dyDescent="0.25">
      <c r="A107" s="83" t="s">
        <v>90</v>
      </c>
      <c r="B107" s="84">
        <v>3265</v>
      </c>
      <c r="C107" s="157">
        <f t="shared" si="15"/>
        <v>0.9870012091898428</v>
      </c>
      <c r="D107" s="81">
        <f t="shared" si="16"/>
        <v>43</v>
      </c>
      <c r="E107" s="157">
        <f t="shared" si="17"/>
        <v>1.2998790810157194E-2</v>
      </c>
      <c r="F107" s="87">
        <v>3308</v>
      </c>
      <c r="I107" s="44"/>
    </row>
    <row r="108" spans="1:9" x14ac:dyDescent="0.25">
      <c r="A108" s="83" t="s">
        <v>230</v>
      </c>
      <c r="B108" s="86">
        <v>147</v>
      </c>
      <c r="C108" s="157">
        <f t="shared" si="15"/>
        <v>0.89090909090909087</v>
      </c>
      <c r="D108" s="81">
        <f t="shared" si="16"/>
        <v>18</v>
      </c>
      <c r="E108" s="157">
        <f t="shared" si="17"/>
        <v>0.10909090909090909</v>
      </c>
      <c r="F108" s="97">
        <v>165</v>
      </c>
      <c r="I108" s="44"/>
    </row>
    <row r="109" spans="1:9" x14ac:dyDescent="0.25">
      <c r="A109" s="88" t="s">
        <v>53</v>
      </c>
      <c r="B109" s="89">
        <f>SUM(B101:B108)</f>
        <v>18119</v>
      </c>
      <c r="C109" s="90">
        <f>B109/F109</f>
        <v>0.69386895416076289</v>
      </c>
      <c r="D109" s="89">
        <f>SUM(D101:D108)</f>
        <v>7994</v>
      </c>
      <c r="E109" s="90">
        <f>D109/F109</f>
        <v>0.30613104583923717</v>
      </c>
      <c r="F109" s="91">
        <f>SUM(F101:F108)</f>
        <v>26113</v>
      </c>
      <c r="I109" s="44"/>
    </row>
    <row r="110" spans="1:9" x14ac:dyDescent="0.25">
      <c r="A110" s="112"/>
      <c r="B110" s="112"/>
      <c r="C110" s="112"/>
      <c r="D110" s="112"/>
      <c r="E110" s="112"/>
      <c r="F110" s="112"/>
      <c r="I110" s="44"/>
    </row>
    <row r="111" spans="1:9" x14ac:dyDescent="0.25">
      <c r="A111" s="101" t="s">
        <v>96</v>
      </c>
      <c r="B111" s="112"/>
      <c r="C111" s="112"/>
      <c r="D111" s="112"/>
      <c r="E111" s="112"/>
      <c r="F111" s="112"/>
      <c r="I111" s="44"/>
    </row>
    <row r="112" spans="1:9" x14ac:dyDescent="0.25">
      <c r="I112" s="44"/>
    </row>
  </sheetData>
  <mergeCells count="6">
    <mergeCell ref="A1:L1"/>
    <mergeCell ref="A2:L2"/>
    <mergeCell ref="A74:F75"/>
    <mergeCell ref="A76:F76"/>
    <mergeCell ref="B77:C77"/>
    <mergeCell ref="D77:E77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Business Administration</vt:lpstr>
      <vt:lpstr>Education</vt:lpstr>
      <vt:lpstr>Engineering</vt:lpstr>
      <vt:lpstr>AHSS</vt:lpstr>
      <vt:lpstr>Nursing</vt:lpstr>
      <vt:lpstr>Science</vt:lpstr>
      <vt:lpstr>AHSS!Print_Titles</vt:lpstr>
      <vt:lpstr>'Business Administration'!Print_Titles</vt:lpstr>
      <vt:lpstr>Education!Print_Titles</vt:lpstr>
      <vt:lpstr>Engineering!Print_Titles</vt:lpstr>
      <vt:lpstr>Nursing!Print_Titles</vt:lpstr>
      <vt:lpstr>Science!Print_Titles</vt:lpstr>
    </vt:vector>
  </TitlesOfParts>
  <Company>UAH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Strategic Planning Stats - Fall 2005</dc:title>
  <dc:creator>stowersd@uah.edu</dc:creator>
  <cp:lastModifiedBy>freesd</cp:lastModifiedBy>
  <cp:lastPrinted>2015-04-14T20:34:56Z</cp:lastPrinted>
  <dcterms:created xsi:type="dcterms:W3CDTF">2003-01-08T18:46:42Z</dcterms:created>
  <dcterms:modified xsi:type="dcterms:W3CDTF">2016-05-12T21:25:55Z</dcterms:modified>
</cp:coreProperties>
</file>