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-255" windowWidth="18735" windowHeight="12630" tabRatio="663"/>
  </bookViews>
  <sheets>
    <sheet name="Business Administration" sheetId="24" r:id="rId1"/>
    <sheet name="Education" sheetId="32" r:id="rId2"/>
    <sheet name="Engineering" sheetId="25" r:id="rId3"/>
    <sheet name="Liberal Arts" sheetId="29" r:id="rId4"/>
    <sheet name="Nursing" sheetId="30" r:id="rId5"/>
    <sheet name="Science" sheetId="31" r:id="rId6"/>
  </sheets>
  <definedNames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3">'Liberal Arts'!$1:$4</definedName>
    <definedName name="_xlnm.Print_Titles" localSheetId="4">Nursing!$1:$4</definedName>
    <definedName name="_xlnm.Print_Titles" localSheetId="5">Science!$1:$4</definedName>
  </definedNames>
  <calcPr calcId="145621" fullCalcOnLoad="1"/>
</workbook>
</file>

<file path=xl/calcChain.xml><?xml version="1.0" encoding="utf-8"?>
<calcChain xmlns="http://schemas.openxmlformats.org/spreadsheetml/2006/main">
  <c r="E92" i="32" l="1"/>
  <c r="E87" i="32"/>
  <c r="E83" i="32"/>
  <c r="C92" i="32"/>
  <c r="C87" i="32"/>
  <c r="C83" i="32"/>
  <c r="E91" i="32"/>
  <c r="E90" i="32"/>
  <c r="E86" i="32"/>
  <c r="C91" i="32"/>
  <c r="C90" i="32"/>
  <c r="C86" i="32"/>
  <c r="E82" i="32"/>
  <c r="E81" i="32"/>
  <c r="C82" i="32"/>
  <c r="C81" i="32"/>
  <c r="D92" i="32"/>
  <c r="D87" i="32"/>
  <c r="D83" i="32"/>
  <c r="D91" i="32"/>
  <c r="D90" i="32"/>
  <c r="D86" i="32"/>
  <c r="D82" i="32"/>
  <c r="D81" i="32"/>
  <c r="F92" i="32"/>
  <c r="B92" i="32"/>
  <c r="F87" i="32"/>
  <c r="B87" i="32"/>
  <c r="F83" i="32"/>
  <c r="B83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M20" i="32"/>
  <c r="L20" i="32"/>
  <c r="K20" i="32"/>
  <c r="J20" i="32"/>
  <c r="I20" i="32"/>
  <c r="F20" i="32"/>
  <c r="E20" i="32"/>
  <c r="D20" i="32"/>
  <c r="C20" i="32"/>
  <c r="B20" i="32"/>
  <c r="M12" i="32"/>
  <c r="I12" i="32"/>
  <c r="F12" i="32"/>
  <c r="L12" i="32"/>
  <c r="K12" i="32"/>
  <c r="J12" i="32"/>
  <c r="E12" i="32"/>
  <c r="D12" i="32"/>
  <c r="C12" i="32"/>
  <c r="B12" i="32"/>
  <c r="F109" i="31"/>
  <c r="D109" i="31"/>
  <c r="B109" i="31"/>
  <c r="F98" i="31"/>
  <c r="D98" i="31"/>
  <c r="B98" i="31"/>
  <c r="F87" i="31"/>
  <c r="D87" i="31"/>
  <c r="B87" i="31"/>
  <c r="E102" i="31"/>
  <c r="E103" i="31"/>
  <c r="E104" i="31"/>
  <c r="E105" i="31"/>
  <c r="E106" i="31"/>
  <c r="E107" i="31"/>
  <c r="E108" i="31"/>
  <c r="E101" i="31"/>
  <c r="E91" i="31"/>
  <c r="E92" i="31"/>
  <c r="E93" i="31"/>
  <c r="E94" i="31"/>
  <c r="E95" i="31"/>
  <c r="E96" i="31"/>
  <c r="E97" i="31"/>
  <c r="E90" i="31"/>
  <c r="E82" i="31"/>
  <c r="E83" i="31"/>
  <c r="E84" i="31"/>
  <c r="E85" i="31"/>
  <c r="E86" i="31"/>
  <c r="E81" i="31"/>
  <c r="C102" i="31"/>
  <c r="C103" i="31"/>
  <c r="C104" i="31"/>
  <c r="C105" i="31"/>
  <c r="C106" i="31"/>
  <c r="C107" i="31"/>
  <c r="C108" i="31"/>
  <c r="C101" i="31"/>
  <c r="C91" i="31"/>
  <c r="C92" i="31"/>
  <c r="C93" i="31"/>
  <c r="C94" i="31"/>
  <c r="C95" i="31"/>
  <c r="C96" i="31"/>
  <c r="C97" i="31"/>
  <c r="C90" i="31"/>
  <c r="C82" i="31"/>
  <c r="C83" i="31"/>
  <c r="C84" i="31"/>
  <c r="C85" i="31"/>
  <c r="C86" i="31"/>
  <c r="C81" i="31"/>
  <c r="D102" i="31"/>
  <c r="D103" i="31"/>
  <c r="D104" i="31"/>
  <c r="D105" i="31"/>
  <c r="D106" i="31"/>
  <c r="D107" i="31"/>
  <c r="D108" i="31"/>
  <c r="D101" i="31"/>
  <c r="D91" i="31"/>
  <c r="D92" i="31"/>
  <c r="D93" i="31"/>
  <c r="D94" i="31"/>
  <c r="D95" i="31"/>
  <c r="D96" i="31"/>
  <c r="D97" i="31"/>
  <c r="D90" i="31"/>
  <c r="D82" i="31"/>
  <c r="D83" i="31"/>
  <c r="D84" i="31"/>
  <c r="D85" i="31"/>
  <c r="D86" i="31"/>
  <c r="D81" i="31"/>
  <c r="D70" i="31"/>
  <c r="D69" i="31"/>
  <c r="M46" i="31"/>
  <c r="L46" i="31"/>
  <c r="K46" i="31"/>
  <c r="F36" i="31"/>
  <c r="L29" i="31"/>
  <c r="K29" i="31"/>
  <c r="J29" i="31"/>
  <c r="I29" i="31"/>
  <c r="M20" i="31"/>
  <c r="M12" i="31"/>
  <c r="F20" i="31"/>
  <c r="F12" i="31"/>
  <c r="E83" i="30"/>
  <c r="C83" i="30"/>
  <c r="E81" i="30"/>
  <c r="E80" i="30"/>
  <c r="C81" i="30"/>
  <c r="C80" i="30"/>
  <c r="D83" i="30"/>
  <c r="D81" i="30"/>
  <c r="D80" i="30"/>
  <c r="D71" i="30"/>
  <c r="M12" i="30"/>
  <c r="M46" i="30"/>
  <c r="L46" i="30"/>
  <c r="K46" i="30"/>
  <c r="L29" i="30"/>
  <c r="K29" i="30"/>
  <c r="J29" i="30"/>
  <c r="I29" i="30"/>
  <c r="M20" i="30"/>
  <c r="F20" i="30"/>
  <c r="F12" i="30"/>
  <c r="E111" i="25"/>
  <c r="C111" i="25"/>
  <c r="E103" i="25"/>
  <c r="E104" i="25"/>
  <c r="E105" i="25"/>
  <c r="E106" i="25"/>
  <c r="E107" i="25"/>
  <c r="E108" i="25"/>
  <c r="E109" i="25"/>
  <c r="E110" i="25"/>
  <c r="C103" i="25"/>
  <c r="C104" i="25"/>
  <c r="C105" i="25"/>
  <c r="C106" i="25"/>
  <c r="C107" i="25"/>
  <c r="C108" i="25"/>
  <c r="C109" i="25"/>
  <c r="C110" i="25"/>
  <c r="E102" i="25"/>
  <c r="C102" i="25"/>
  <c r="E99" i="25"/>
  <c r="C99" i="25"/>
  <c r="E92" i="25"/>
  <c r="E93" i="25"/>
  <c r="E94" i="25"/>
  <c r="E95" i="25"/>
  <c r="E96" i="25"/>
  <c r="E97" i="25"/>
  <c r="E98" i="25"/>
  <c r="E91" i="25"/>
  <c r="C92" i="25"/>
  <c r="C93" i="25"/>
  <c r="C94" i="25"/>
  <c r="C95" i="25"/>
  <c r="C96" i="25"/>
  <c r="C97" i="25"/>
  <c r="C98" i="25"/>
  <c r="C91" i="25"/>
  <c r="E88" i="25"/>
  <c r="C88" i="25"/>
  <c r="E82" i="25"/>
  <c r="E83" i="25"/>
  <c r="E84" i="25"/>
  <c r="E85" i="25"/>
  <c r="E86" i="25"/>
  <c r="E87" i="25"/>
  <c r="E81" i="25"/>
  <c r="C82" i="25"/>
  <c r="C83" i="25"/>
  <c r="C84" i="25"/>
  <c r="C85" i="25"/>
  <c r="C86" i="25"/>
  <c r="C87" i="25"/>
  <c r="C81" i="25"/>
  <c r="F111" i="25"/>
  <c r="D111" i="25"/>
  <c r="B111" i="25"/>
  <c r="F99" i="25"/>
  <c r="D99" i="25"/>
  <c r="B99" i="25"/>
  <c r="F88" i="25"/>
  <c r="D88" i="25"/>
  <c r="B88" i="25"/>
  <c r="D103" i="25"/>
  <c r="D104" i="25"/>
  <c r="D105" i="25"/>
  <c r="D106" i="25"/>
  <c r="D107" i="25"/>
  <c r="D108" i="25"/>
  <c r="D109" i="25"/>
  <c r="D110" i="25"/>
  <c r="D102" i="25"/>
  <c r="D92" i="25"/>
  <c r="D93" i="25"/>
  <c r="D94" i="25"/>
  <c r="D95" i="25"/>
  <c r="D96" i="25"/>
  <c r="D97" i="25"/>
  <c r="D98" i="25"/>
  <c r="D91" i="25"/>
  <c r="D82" i="25"/>
  <c r="D83" i="25"/>
  <c r="D84" i="25"/>
  <c r="D85" i="25"/>
  <c r="D86" i="25"/>
  <c r="D87" i="25"/>
  <c r="D81" i="25"/>
  <c r="M46" i="25"/>
  <c r="L46" i="25"/>
  <c r="K46" i="25"/>
  <c r="F36" i="25"/>
  <c r="L29" i="25"/>
  <c r="K29" i="25"/>
  <c r="J29" i="25"/>
  <c r="I29" i="25"/>
  <c r="M20" i="25"/>
  <c r="M12" i="25"/>
  <c r="F20" i="25"/>
  <c r="F12" i="25"/>
  <c r="B36" i="24"/>
  <c r="C36" i="24"/>
  <c r="D36" i="24"/>
  <c r="E36" i="24"/>
  <c r="F36" i="24"/>
  <c r="E111" i="24"/>
  <c r="E110" i="24"/>
  <c r="E109" i="24"/>
  <c r="E108" i="24"/>
  <c r="E107" i="24"/>
  <c r="E106" i="24"/>
  <c r="E105" i="24"/>
  <c r="E104" i="24"/>
  <c r="E103" i="24"/>
  <c r="E100" i="24"/>
  <c r="E99" i="24"/>
  <c r="E98" i="24"/>
  <c r="E97" i="24"/>
  <c r="E96" i="24"/>
  <c r="E95" i="24"/>
  <c r="E94" i="24"/>
  <c r="E93" i="24"/>
  <c r="E92" i="24"/>
  <c r="C111" i="24"/>
  <c r="C110" i="24"/>
  <c r="C109" i="24"/>
  <c r="C108" i="24"/>
  <c r="C107" i="24"/>
  <c r="C106" i="24"/>
  <c r="C105" i="24"/>
  <c r="C104" i="24"/>
  <c r="C103" i="24"/>
  <c r="C100" i="24"/>
  <c r="C99" i="24"/>
  <c r="C98" i="24"/>
  <c r="C97" i="24"/>
  <c r="C96" i="24"/>
  <c r="C95" i="24"/>
  <c r="C94" i="24"/>
  <c r="C93" i="24"/>
  <c r="C92" i="24"/>
  <c r="E89" i="24"/>
  <c r="C89" i="24"/>
  <c r="E82" i="24"/>
  <c r="E83" i="24"/>
  <c r="E84" i="24"/>
  <c r="E85" i="24"/>
  <c r="E86" i="24"/>
  <c r="E87" i="24"/>
  <c r="E88" i="24"/>
  <c r="E81" i="24"/>
  <c r="C82" i="24"/>
  <c r="C83" i="24"/>
  <c r="C84" i="24"/>
  <c r="C85" i="24"/>
  <c r="C86" i="24"/>
  <c r="C87" i="24"/>
  <c r="C88" i="24"/>
  <c r="C81" i="24"/>
  <c r="D111" i="24"/>
  <c r="D110" i="24"/>
  <c r="D109" i="24"/>
  <c r="D108" i="24"/>
  <c r="D107" i="24"/>
  <c r="D106" i="24"/>
  <c r="D105" i="24"/>
  <c r="D104" i="24"/>
  <c r="D103" i="24"/>
  <c r="D100" i="24"/>
  <c r="D99" i="24"/>
  <c r="D98" i="24"/>
  <c r="D97" i="24"/>
  <c r="D96" i="24"/>
  <c r="D95" i="24"/>
  <c r="D94" i="24"/>
  <c r="D93" i="24"/>
  <c r="D92" i="24"/>
  <c r="D89" i="24"/>
  <c r="D82" i="24"/>
  <c r="D83" i="24"/>
  <c r="D84" i="24"/>
  <c r="D85" i="24"/>
  <c r="D86" i="24"/>
  <c r="D87" i="24"/>
  <c r="D88" i="24"/>
  <c r="D81" i="24"/>
  <c r="F111" i="24"/>
  <c r="B111" i="24"/>
  <c r="F100" i="24"/>
  <c r="B100" i="24"/>
  <c r="F89" i="24"/>
  <c r="B89" i="24"/>
  <c r="M46" i="24"/>
  <c r="L46" i="24"/>
  <c r="K46" i="24"/>
  <c r="L29" i="24"/>
  <c r="K29" i="24"/>
  <c r="J29" i="24"/>
  <c r="I29" i="24"/>
  <c r="M20" i="24"/>
  <c r="M12" i="24"/>
  <c r="F20" i="24"/>
  <c r="F12" i="24"/>
  <c r="F90" i="29"/>
  <c r="F110" i="29"/>
  <c r="D97" i="29"/>
  <c r="E97" i="29"/>
  <c r="F97" i="29"/>
  <c r="B97" i="29"/>
  <c r="D101" i="29"/>
  <c r="D102" i="29"/>
  <c r="D103" i="29"/>
  <c r="D104" i="29"/>
  <c r="E104" i="29"/>
  <c r="D105" i="29"/>
  <c r="D106" i="29"/>
  <c r="D107" i="29"/>
  <c r="D108" i="29"/>
  <c r="E108" i="29"/>
  <c r="D109" i="29"/>
  <c r="D100" i="29"/>
  <c r="D94" i="29"/>
  <c r="D95" i="29"/>
  <c r="E95" i="29"/>
  <c r="D96" i="29"/>
  <c r="D93" i="29"/>
  <c r="C110" i="29"/>
  <c r="D110" i="29"/>
  <c r="B110" i="29"/>
  <c r="E101" i="29"/>
  <c r="E102" i="29"/>
  <c r="E103" i="29"/>
  <c r="E105" i="29"/>
  <c r="E106" i="29"/>
  <c r="E107" i="29"/>
  <c r="E109" i="29"/>
  <c r="E100" i="29"/>
  <c r="C101" i="29"/>
  <c r="C102" i="29"/>
  <c r="C103" i="29"/>
  <c r="C104" i="29"/>
  <c r="C105" i="29"/>
  <c r="C106" i="29"/>
  <c r="C107" i="29"/>
  <c r="C108" i="29"/>
  <c r="C109" i="29"/>
  <c r="C100" i="29"/>
  <c r="C97" i="29"/>
  <c r="E96" i="29"/>
  <c r="E94" i="29"/>
  <c r="E93" i="29"/>
  <c r="C94" i="29"/>
  <c r="C95" i="29"/>
  <c r="C96" i="29"/>
  <c r="C93" i="29"/>
  <c r="B90" i="29"/>
  <c r="C90" i="29"/>
  <c r="D90" i="29"/>
  <c r="E90" i="29"/>
  <c r="C81" i="29"/>
  <c r="C82" i="29"/>
  <c r="C83" i="29"/>
  <c r="C84" i="29"/>
  <c r="C85" i="29"/>
  <c r="C86" i="29"/>
  <c r="C87" i="29"/>
  <c r="C88" i="29"/>
  <c r="C89" i="29"/>
  <c r="C80" i="29"/>
  <c r="E81" i="29"/>
  <c r="E82" i="29"/>
  <c r="E83" i="29"/>
  <c r="E84" i="29"/>
  <c r="E85" i="29"/>
  <c r="E86" i="29"/>
  <c r="E87" i="29"/>
  <c r="E88" i="29"/>
  <c r="E89" i="29"/>
  <c r="E80" i="29"/>
  <c r="D81" i="29"/>
  <c r="D82" i="29"/>
  <c r="D83" i="29"/>
  <c r="D84" i="29"/>
  <c r="D85" i="29"/>
  <c r="D86" i="29"/>
  <c r="D87" i="29"/>
  <c r="D88" i="29"/>
  <c r="D89" i="29"/>
  <c r="D80" i="29"/>
  <c r="L29" i="29"/>
  <c r="K29" i="29"/>
  <c r="I29" i="29"/>
  <c r="M46" i="29"/>
  <c r="L46" i="29"/>
  <c r="K46" i="29"/>
  <c r="F36" i="29"/>
  <c r="J29" i="29"/>
  <c r="M20" i="29"/>
  <c r="M12" i="29"/>
  <c r="F20" i="29"/>
  <c r="F12" i="29"/>
  <c r="F46" i="31"/>
  <c r="E46" i="31"/>
  <c r="G46" i="31"/>
  <c r="B10" i="24"/>
  <c r="C10" i="24"/>
  <c r="D10" i="24"/>
  <c r="E10" i="24"/>
  <c r="I10" i="24"/>
  <c r="I12" i="24"/>
  <c r="J10" i="24"/>
  <c r="K10" i="24"/>
  <c r="L10" i="24"/>
  <c r="B12" i="24"/>
  <c r="C12" i="24"/>
  <c r="D12" i="24"/>
  <c r="E12" i="24"/>
  <c r="J12" i="24"/>
  <c r="K12" i="24"/>
  <c r="L12" i="24"/>
  <c r="B20" i="24"/>
  <c r="C20" i="24"/>
  <c r="D20" i="24"/>
  <c r="E20" i="24"/>
  <c r="I20" i="24"/>
  <c r="J20" i="24"/>
  <c r="K20" i="24"/>
  <c r="L20" i="24"/>
  <c r="B29" i="24"/>
  <c r="C29" i="24"/>
  <c r="D29" i="24"/>
  <c r="E29" i="24"/>
  <c r="F29" i="24"/>
  <c r="G29" i="24"/>
  <c r="H29" i="24"/>
  <c r="D69" i="24"/>
  <c r="D70" i="24"/>
  <c r="D70" i="30"/>
  <c r="D69" i="29"/>
  <c r="D68" i="29"/>
  <c r="D70" i="25"/>
  <c r="D69" i="25"/>
  <c r="F46" i="25"/>
  <c r="J46" i="31"/>
  <c r="I46" i="31"/>
  <c r="H46" i="31"/>
  <c r="D46" i="31"/>
  <c r="C46" i="31"/>
  <c r="B46" i="31"/>
  <c r="J46" i="30"/>
  <c r="I46" i="30"/>
  <c r="H46" i="30"/>
  <c r="G46" i="30"/>
  <c r="F46" i="30"/>
  <c r="E46" i="30"/>
  <c r="D46" i="30"/>
  <c r="C46" i="30"/>
  <c r="B46" i="30"/>
  <c r="J46" i="29"/>
  <c r="I46" i="29"/>
  <c r="H46" i="29"/>
  <c r="G46" i="29"/>
  <c r="F46" i="29"/>
  <c r="E46" i="29"/>
  <c r="D46" i="29"/>
  <c r="C46" i="29"/>
  <c r="B46" i="29"/>
  <c r="C36" i="31"/>
  <c r="B36" i="31"/>
  <c r="E36" i="30"/>
  <c r="D36" i="30"/>
  <c r="E36" i="29"/>
  <c r="C36" i="29"/>
  <c r="B46" i="25"/>
  <c r="C46" i="25"/>
  <c r="D46" i="25"/>
  <c r="E46" i="25"/>
  <c r="G46" i="25"/>
  <c r="H46" i="25"/>
  <c r="I46" i="25"/>
  <c r="J46" i="25"/>
  <c r="D36" i="25"/>
  <c r="G25" i="31"/>
  <c r="G29" i="31"/>
  <c r="F25" i="31"/>
  <c r="E25" i="31"/>
  <c r="D25" i="31"/>
  <c r="D29" i="31"/>
  <c r="H25" i="29"/>
  <c r="H29" i="29"/>
  <c r="G25" i="29"/>
  <c r="G29" i="29"/>
  <c r="F25" i="29"/>
  <c r="F29" i="29"/>
  <c r="E25" i="29"/>
  <c r="E29" i="29"/>
  <c r="D25" i="29"/>
  <c r="D29" i="29"/>
  <c r="C25" i="29"/>
  <c r="C29" i="29"/>
  <c r="B25" i="29"/>
  <c r="B29" i="29"/>
  <c r="H29" i="31"/>
  <c r="F29" i="31"/>
  <c r="E29" i="31"/>
  <c r="C29" i="31"/>
  <c r="B29" i="31"/>
  <c r="L20" i="31"/>
  <c r="K20" i="31"/>
  <c r="J20" i="31"/>
  <c r="I20" i="31"/>
  <c r="E20" i="31"/>
  <c r="D20" i="31"/>
  <c r="C20" i="31"/>
  <c r="B20" i="31"/>
  <c r="L12" i="31"/>
  <c r="K12" i="31"/>
  <c r="J12" i="31"/>
  <c r="I12" i="31"/>
  <c r="E12" i="31"/>
  <c r="D12" i="31"/>
  <c r="C12" i="31"/>
  <c r="B12" i="31"/>
  <c r="H29" i="30"/>
  <c r="G29" i="30"/>
  <c r="F29" i="30"/>
  <c r="E29" i="30"/>
  <c r="D29" i="30"/>
  <c r="C29" i="30"/>
  <c r="B29" i="30"/>
  <c r="L20" i="30"/>
  <c r="K20" i="30"/>
  <c r="J20" i="30"/>
  <c r="I20" i="30"/>
  <c r="E20" i="30"/>
  <c r="D20" i="30"/>
  <c r="C20" i="30"/>
  <c r="B20" i="30"/>
  <c r="L12" i="30"/>
  <c r="K12" i="30"/>
  <c r="J12" i="30"/>
  <c r="I12" i="30"/>
  <c r="E12" i="30"/>
  <c r="D12" i="30"/>
  <c r="C12" i="30"/>
  <c r="B12" i="30"/>
  <c r="L20" i="29"/>
  <c r="K20" i="29"/>
  <c r="J20" i="29"/>
  <c r="I20" i="29"/>
  <c r="E20" i="29"/>
  <c r="D20" i="29"/>
  <c r="C20" i="29"/>
  <c r="B20" i="29"/>
  <c r="L12" i="29"/>
  <c r="K12" i="29"/>
  <c r="J12" i="29"/>
  <c r="I12" i="29"/>
  <c r="E12" i="29"/>
  <c r="D12" i="29"/>
  <c r="C12" i="29"/>
  <c r="B12" i="29"/>
  <c r="H29" i="25"/>
  <c r="G29" i="25"/>
  <c r="F29" i="25"/>
  <c r="E29" i="25"/>
  <c r="D29" i="25"/>
  <c r="C29" i="25"/>
  <c r="B29" i="25"/>
  <c r="L20" i="25"/>
  <c r="K20" i="25"/>
  <c r="J20" i="25"/>
  <c r="I20" i="25"/>
  <c r="E20" i="25"/>
  <c r="D20" i="25"/>
  <c r="C20" i="25"/>
  <c r="B20" i="25"/>
  <c r="L12" i="25"/>
  <c r="K12" i="25"/>
  <c r="J12" i="25"/>
  <c r="I12" i="25"/>
  <c r="E12" i="25"/>
  <c r="D12" i="25"/>
  <c r="C12" i="25"/>
  <c r="B12" i="25"/>
  <c r="B36" i="29"/>
  <c r="D36" i="29"/>
  <c r="E36" i="31"/>
  <c r="D36" i="31"/>
  <c r="F36" i="30"/>
  <c r="C36" i="30"/>
  <c r="B36" i="30"/>
  <c r="E36" i="25"/>
  <c r="C36" i="25"/>
  <c r="B36" i="25"/>
  <c r="E110" i="29"/>
</calcChain>
</file>

<file path=xl/sharedStrings.xml><?xml version="1.0" encoding="utf-8"?>
<sst xmlns="http://schemas.openxmlformats.org/spreadsheetml/2006/main" count="1172" uniqueCount="240">
  <si>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</si>
  <si>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</si>
  <si>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</si>
  <si>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</si>
  <si>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</si>
  <si>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</si>
  <si>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</si>
  <si>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</si>
  <si>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</si>
  <si>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</si>
  <si>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</si>
  <si>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</si>
  <si>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</si>
  <si>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</si>
  <si>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</si>
  <si>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</si>
  <si>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</si>
  <si>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</si>
  <si>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</si>
  <si>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</si>
  <si>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</si>
  <si>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</si>
  <si>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2010</t>
  </si>
  <si>
    <t>Fall 2011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</si>
  <si>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</si>
  <si>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</si>
  <si>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</si>
  <si>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</si>
  <si>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</si>
  <si>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</si>
  <si>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</si>
  <si>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</si>
  <si>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</si>
  <si>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</si>
  <si>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</si>
  <si>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</si>
  <si>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Liberal Arts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</si>
  <si>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</si>
  <si>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</si>
  <si>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</si>
  <si>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</si>
  <si>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</si>
  <si>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</si>
  <si>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</si>
  <si>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</si>
  <si>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</si>
  <si>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</si>
  <si>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</si>
  <si>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</si>
  <si>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</si>
  <si>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</si>
  <si>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</si>
  <si>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</si>
  <si>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</si>
  <si>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</si>
  <si>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</si>
  <si>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</si>
  <si>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</si>
  <si>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</si>
  <si>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</si>
  <si>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</si>
  <si>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</si>
  <si>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</si>
  <si>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</si>
  <si>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</si>
  <si>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</si>
  <si>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</si>
  <si>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</si>
  <si>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</si>
  <si>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</si>
  <si>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Foreign Language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</si>
  <si>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</si>
  <si>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</si>
  <si>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</si>
  <si>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</si>
  <si>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</si>
  <si>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</si>
  <si>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</si>
  <si>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</si>
  <si>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</si>
  <si>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</si>
  <si>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</si>
  <si>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</si>
  <si>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</si>
  <si>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</si>
  <si>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</si>
  <si>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</si>
  <si>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</si>
  <si>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</si>
  <si>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</si>
  <si>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</si>
  <si>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</si>
  <si>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</si>
  <si>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</si>
  <si>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</si>
  <si>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</si>
  <si>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</si>
  <si>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</si>
  <si>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</si>
  <si>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</si>
  <si>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</si>
  <si>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</si>
  <si>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</si>
  <si>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</si>
  <si>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</si>
  <si>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</si>
  <si>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</si>
  <si>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</si>
  <si>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</si>
  <si>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</si>
  <si>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542 (69)</t>
  </si>
  <si>
    <t>489 (125)</t>
  </si>
  <si>
    <t>704 (125)</t>
  </si>
  <si>
    <t>532 (20)</t>
  </si>
  <si>
    <t>564 (20)</t>
  </si>
  <si>
    <t>400 (38)</t>
  </si>
  <si>
    <t>482 (97)</t>
  </si>
  <si>
    <t>675 (97)</t>
  </si>
  <si>
    <t>GRE-V*</t>
  </si>
  <si>
    <t>GRE-Q*</t>
  </si>
  <si>
    <t>535 (64)</t>
  </si>
  <si>
    <t>470 (103)</t>
  </si>
  <si>
    <t>700 (103)</t>
  </si>
  <si>
    <t>530 (28)</t>
  </si>
  <si>
    <t>540 (28)</t>
  </si>
  <si>
    <t>407 (81)</t>
  </si>
  <si>
    <t>480 (71)</t>
  </si>
  <si>
    <t>684 (71)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</si>
  <si>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</si>
  <si>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</si>
  <si>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</si>
  <si>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</si>
  <si>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</si>
  <si>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</si>
  <si>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</si>
  <si>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</si>
  <si>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</si>
  <si>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</si>
  <si>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</si>
  <si>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</si>
  <si>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</si>
  <si>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</si>
  <si>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</si>
  <si>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</si>
  <si>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</si>
  <si>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</si>
  <si>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</si>
  <si>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</si>
  <si>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</si>
  <si>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</si>
  <si>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</si>
  <si>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</si>
  <si>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</si>
  <si>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</si>
  <si>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</si>
  <si>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</si>
  <si>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</si>
  <si>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</si>
  <si>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</si>
  <si>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</si>
  <si>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</si>
  <si>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</si>
  <si>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</si>
  <si>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</si>
  <si>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</si>
  <si>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</si>
  <si>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</si>
  <si>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</si>
  <si>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</si>
  <si>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</si>
  <si>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</si>
  <si>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</si>
  <si>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(46)</t>
  </si>
  <si>
    <t>23.6 (53)</t>
  </si>
  <si>
    <t>1028 (10)</t>
  </si>
  <si>
    <t>3.7 (234)</t>
  </si>
  <si>
    <t>27.5 (249)</t>
  </si>
  <si>
    <t>1222 (55)</t>
  </si>
  <si>
    <t>3.4 (73)</t>
  </si>
  <si>
    <t>23.8 (78)</t>
  </si>
  <si>
    <t>1002 (11)</t>
  </si>
  <si>
    <t>3.6 (58)</t>
  </si>
  <si>
    <t>23.8 (63)</t>
  </si>
  <si>
    <t>1109 (8)</t>
  </si>
  <si>
    <t>3.6 (107)</t>
  </si>
  <si>
    <t>25.9 (112)</t>
  </si>
  <si>
    <t>1136 (26)</t>
  </si>
  <si>
    <t>3.5 (43)</t>
  </si>
  <si>
    <t>23.4 (36)</t>
  </si>
  <si>
    <t>1089 (13)</t>
  </si>
  <si>
    <t>3.7 (243)</t>
  </si>
  <si>
    <t>27.3 (233)</t>
  </si>
  <si>
    <t>1193 (56)</t>
  </si>
  <si>
    <t>3.4 (70)</t>
  </si>
  <si>
    <t>1082 (13)</t>
  </si>
  <si>
    <t>3.4 (50)</t>
  </si>
  <si>
    <t>23.5 (68)</t>
  </si>
  <si>
    <t>22.4 (51)</t>
  </si>
  <si>
    <t>980 (7)</t>
  </si>
  <si>
    <t>3.5 (125)</t>
  </si>
  <si>
    <t>26.2 (123)</t>
  </si>
  <si>
    <t>1219 (20)</t>
  </si>
  <si>
    <t>Professor*</t>
  </si>
  <si>
    <t>* includes Distinguished Professor</t>
  </si>
  <si>
    <t>* Black or African American, Hispanic/Latino, Native American/Alaskan Native, Native Hawaiian/Other Pacific Islander</t>
  </si>
  <si>
    <t>Majors (with students enrolled)</t>
  </si>
  <si>
    <t>Fall 2014</t>
  </si>
  <si>
    <t>Fall Semester 2014 Credit Hour Production (CHP) by Full-Time Faculty,  and Part-Time Faculty/Graduate Teaching Assistants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</si>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</sst>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\ \ "/>
    <numFmt numFmtId="165" formatCode="0.00%\ \ "/>
    <numFmt numFmtId="171" formatCode="0.0%\ \ "/>
  </numFmts>
  <fonts count="31" x14ac:knownFonts="1">
    <font>
      <sz val="12"/>
      <name val="Times New Roman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</font>
    <font>
      <sz val="10"/>
      <name val="Verdana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5">
    <xf numFmtId="0" fontId="0" fillId="0" borderId="0"/>
    <xf numFmtId="0" fontId="18" fillId="0" borderId="1" applyFill="0">
      <alignment horizont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>
      <alignment horizontal="left"/>
    </xf>
    <xf numFmtId="0" fontId="21" fillId="0" borderId="0" applyFill="0" applyBorder="0">
      <alignment horizontal="center"/>
    </xf>
    <xf numFmtId="0" fontId="26" fillId="0" borderId="0"/>
    <xf numFmtId="0" fontId="11" fillId="0" borderId="0"/>
    <xf numFmtId="0" fontId="1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4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8" fillId="0" borderId="0">
      <alignment horizontal="right"/>
    </xf>
    <xf numFmtId="0" fontId="18" fillId="0" borderId="0">
      <alignment horizontal="left"/>
    </xf>
    <xf numFmtId="0" fontId="22" fillId="0" borderId="0" applyFill="0" applyBorder="0">
      <alignment horizontal="center"/>
    </xf>
    <xf numFmtId="0" fontId="23" fillId="0" borderId="0">
      <alignment horizontal="center"/>
    </xf>
  </cellStyleXfs>
  <cellXfs count="170">
    <xf numFmtId="0" fontId="0" fillId="0" borderId="0" xfId="0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38" applyFont="1" applyAlignment="1">
      <alignment vertical="center"/>
    </xf>
    <xf numFmtId="0" fontId="8" fillId="0" borderId="2" xfId="38" applyFont="1" applyFill="1" applyBorder="1" applyAlignment="1">
      <alignment horizontal="center" vertical="center"/>
    </xf>
    <xf numFmtId="0" fontId="10" fillId="0" borderId="0" xfId="38" applyFont="1" applyAlignment="1">
      <alignment vertical="center"/>
    </xf>
    <xf numFmtId="0" fontId="7" fillId="0" borderId="0" xfId="38" applyFont="1" applyFill="1" applyBorder="1" applyAlignment="1">
      <alignment vertical="center"/>
    </xf>
    <xf numFmtId="0" fontId="7" fillId="0" borderId="0" xfId="38" applyFont="1" applyFill="1" applyAlignment="1">
      <alignment horizontal="right" vertical="center"/>
    </xf>
    <xf numFmtId="0" fontId="7" fillId="0" borderId="1" xfId="38" applyFont="1" applyFill="1" applyBorder="1" applyAlignment="1">
      <alignment vertical="center"/>
    </xf>
    <xf numFmtId="0" fontId="7" fillId="0" borderId="0" xfId="38" applyFont="1" applyFill="1" applyAlignment="1">
      <alignment vertical="center"/>
    </xf>
    <xf numFmtId="0" fontId="10" fillId="0" borderId="0" xfId="38" applyFont="1" applyFill="1" applyAlignment="1">
      <alignment vertical="center"/>
    </xf>
    <xf numFmtId="0" fontId="1" fillId="0" borderId="0" xfId="38" applyFont="1" applyFill="1" applyAlignment="1">
      <alignment vertical="center"/>
    </xf>
    <xf numFmtId="0" fontId="8" fillId="0" borderId="0" xfId="38" applyFont="1" applyFill="1" applyAlignment="1">
      <alignment vertical="center"/>
    </xf>
    <xf numFmtId="0" fontId="10" fillId="0" borderId="0" xfId="38" applyFont="1" applyFill="1" applyBorder="1" applyAlignment="1">
      <alignment vertical="center"/>
    </xf>
    <xf numFmtId="0" fontId="7" fillId="0" borderId="0" xfId="38" applyFont="1" applyFill="1" applyBorder="1" applyAlignment="1">
      <alignment horizontal="right" vertical="center"/>
    </xf>
    <xf numFmtId="0" fontId="8" fillId="0" borderId="0" xfId="38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9" fontId="7" fillId="0" borderId="1" xfId="46" applyFont="1" applyBorder="1" applyAlignment="1">
      <alignment vertical="center"/>
    </xf>
    <xf numFmtId="0" fontId="27" fillId="0" borderId="0" xfId="43" applyFont="1" applyAlignment="1">
      <alignment vertical="center"/>
    </xf>
    <xf numFmtId="0" fontId="8" fillId="0" borderId="4" xfId="45" applyFont="1" applyFill="1" applyBorder="1" applyAlignment="1">
      <alignment vertical="center" wrapText="1"/>
    </xf>
    <xf numFmtId="0" fontId="7" fillId="0" borderId="5" xfId="45" applyFont="1" applyFill="1" applyBorder="1" applyAlignment="1">
      <alignment vertical="center"/>
    </xf>
    <xf numFmtId="0" fontId="8" fillId="0" borderId="6" xfId="45" applyFont="1" applyFill="1" applyBorder="1" applyAlignment="1">
      <alignment vertical="center"/>
    </xf>
    <xf numFmtId="0" fontId="8" fillId="0" borderId="6" xfId="45" applyFont="1" applyFill="1" applyBorder="1" applyAlignment="1">
      <alignment horizontal="center" vertical="center"/>
    </xf>
    <xf numFmtId="0" fontId="8" fillId="0" borderId="7" xfId="45" applyFont="1" applyFill="1" applyBorder="1" applyAlignment="1">
      <alignment horizontal="center" vertical="center"/>
    </xf>
    <xf numFmtId="0" fontId="8" fillId="0" borderId="8" xfId="45" applyFont="1" applyFill="1" applyBorder="1" applyAlignment="1">
      <alignment vertical="center"/>
    </xf>
    <xf numFmtId="0" fontId="8" fillId="0" borderId="8" xfId="45" applyFont="1" applyFill="1" applyBorder="1" applyAlignment="1">
      <alignment horizontal="center" vertical="center"/>
    </xf>
    <xf numFmtId="0" fontId="8" fillId="0" borderId="9" xfId="45" applyFont="1" applyFill="1" applyBorder="1" applyAlignment="1">
      <alignment horizontal="center" vertical="center"/>
    </xf>
    <xf numFmtId="0" fontId="8" fillId="0" borderId="10" xfId="45" applyFont="1" applyFill="1" applyBorder="1" applyAlignment="1">
      <alignment vertical="center"/>
    </xf>
    <xf numFmtId="0" fontId="8" fillId="0" borderId="7" xfId="45" applyFont="1" applyFill="1" applyBorder="1" applyAlignment="1">
      <alignment vertical="center"/>
    </xf>
    <xf numFmtId="0" fontId="7" fillId="0" borderId="11" xfId="45" applyFont="1" applyFill="1" applyBorder="1" applyAlignment="1">
      <alignment horizontal="left" vertical="center"/>
    </xf>
    <xf numFmtId="164" fontId="7" fillId="0" borderId="12" xfId="45" applyNumberFormat="1" applyFont="1" applyFill="1" applyBorder="1" applyAlignment="1">
      <alignment horizontal="right" vertical="center"/>
    </xf>
    <xf numFmtId="164" fontId="7" fillId="0" borderId="11" xfId="45" applyNumberFormat="1" applyFont="1" applyFill="1" applyBorder="1" applyAlignment="1">
      <alignment horizontal="right" vertical="center"/>
    </xf>
    <xf numFmtId="0" fontId="7" fillId="0" borderId="13" xfId="45" applyFont="1" applyFill="1" applyBorder="1" applyAlignment="1">
      <alignment horizontal="left" vertical="center"/>
    </xf>
    <xf numFmtId="164" fontId="7" fillId="0" borderId="14" xfId="45" applyNumberFormat="1" applyFont="1" applyFill="1" applyBorder="1" applyAlignment="1">
      <alignment horizontal="right" vertical="center"/>
    </xf>
    <xf numFmtId="0" fontId="7" fillId="0" borderId="15" xfId="45" applyFont="1" applyFill="1" applyBorder="1" applyAlignment="1">
      <alignment horizontal="left" vertical="center"/>
    </xf>
    <xf numFmtId="164" fontId="7" fillId="0" borderId="16" xfId="45" applyNumberFormat="1" applyFont="1" applyFill="1" applyBorder="1" applyAlignment="1">
      <alignment horizontal="right" vertical="center"/>
    </xf>
    <xf numFmtId="164" fontId="7" fillId="0" borderId="13" xfId="45" applyNumberFormat="1" applyFont="1" applyFill="1" applyBorder="1" applyAlignment="1">
      <alignment horizontal="right" vertical="center"/>
    </xf>
    <xf numFmtId="0" fontId="8" fillId="0" borderId="1" xfId="45" applyFont="1" applyFill="1" applyBorder="1" applyAlignment="1">
      <alignment horizontal="left" vertical="center"/>
    </xf>
    <xf numFmtId="164" fontId="8" fillId="0" borderId="17" xfId="45" applyNumberFormat="1" applyFont="1" applyFill="1" applyBorder="1" applyAlignment="1">
      <alignment horizontal="right" vertical="center"/>
    </xf>
    <xf numFmtId="165" fontId="8" fillId="0" borderId="3" xfId="45" applyNumberFormat="1" applyFont="1" applyFill="1" applyBorder="1" applyAlignment="1">
      <alignment horizontal="right" vertical="center"/>
    </xf>
    <xf numFmtId="164" fontId="8" fillId="0" borderId="1" xfId="45" applyNumberFormat="1" applyFont="1" applyFill="1" applyBorder="1" applyAlignment="1">
      <alignment horizontal="right" vertical="center"/>
    </xf>
    <xf numFmtId="0" fontId="7" fillId="0" borderId="10" xfId="45" applyFont="1" applyFill="1" applyBorder="1" applyAlignment="1">
      <alignment horizontal="left" vertical="center"/>
    </xf>
    <xf numFmtId="0" fontId="7" fillId="0" borderId="6" xfId="45" applyFont="1" applyFill="1" applyBorder="1" applyAlignment="1">
      <alignment horizontal="center" vertical="center"/>
    </xf>
    <xf numFmtId="0" fontId="7" fillId="0" borderId="7" xfId="45" applyFont="1" applyFill="1" applyBorder="1" applyAlignment="1">
      <alignment vertical="center"/>
    </xf>
    <xf numFmtId="0" fontId="7" fillId="0" borderId="6" xfId="45" applyFont="1" applyFill="1" applyBorder="1" applyAlignment="1">
      <alignment vertical="center"/>
    </xf>
    <xf numFmtId="0" fontId="7" fillId="0" borderId="10" xfId="45" applyFont="1" applyFill="1" applyBorder="1" applyAlignment="1">
      <alignment vertical="center"/>
    </xf>
    <xf numFmtId="164" fontId="7" fillId="0" borderId="15" xfId="45" applyNumberFormat="1" applyFont="1" applyFill="1" applyBorder="1" applyAlignment="1">
      <alignment horizontal="right" vertical="center"/>
    </xf>
    <xf numFmtId="164" fontId="8" fillId="0" borderId="6" xfId="45" applyNumberFormat="1" applyFont="1" applyFill="1" applyBorder="1" applyAlignment="1">
      <alignment horizontal="right" vertical="center"/>
    </xf>
    <xf numFmtId="165" fontId="8" fillId="0" borderId="7" xfId="45" applyNumberFormat="1" applyFont="1" applyFill="1" applyBorder="1" applyAlignment="1">
      <alignment horizontal="right" vertical="center"/>
    </xf>
    <xf numFmtId="164" fontId="8" fillId="0" borderId="10" xfId="45" applyNumberFormat="1" applyFont="1" applyFill="1" applyBorder="1" applyAlignment="1">
      <alignment horizontal="right" vertical="center"/>
    </xf>
    <xf numFmtId="0" fontId="7" fillId="0" borderId="0" xfId="45" applyFont="1" applyFill="1" applyAlignment="1">
      <alignment vertical="center"/>
    </xf>
    <xf numFmtId="0" fontId="8" fillId="0" borderId="0" xfId="39" applyFont="1" applyAlignment="1">
      <alignment vertical="center"/>
    </xf>
    <xf numFmtId="0" fontId="8" fillId="0" borderId="2" xfId="39" applyFont="1" applyFill="1" applyBorder="1" applyAlignment="1">
      <alignment horizontal="center" vertical="center"/>
    </xf>
    <xf numFmtId="0" fontId="7" fillId="0" borderId="0" xfId="39" applyFont="1" applyAlignment="1">
      <alignment vertical="center"/>
    </xf>
    <xf numFmtId="0" fontId="10" fillId="0" borderId="0" xfId="39" applyFont="1" applyAlignment="1">
      <alignment vertical="center"/>
    </xf>
    <xf numFmtId="0" fontId="7" fillId="0" borderId="0" xfId="39" applyFont="1" applyFill="1" applyBorder="1" applyAlignment="1">
      <alignment vertical="center"/>
    </xf>
    <xf numFmtId="0" fontId="7" fillId="0" borderId="0" xfId="39" applyFont="1" applyFill="1" applyAlignment="1">
      <alignment vertical="center"/>
    </xf>
    <xf numFmtId="0" fontId="7" fillId="0" borderId="0" xfId="39" applyFont="1" applyFill="1" applyAlignment="1">
      <alignment horizontal="right" vertical="center"/>
    </xf>
    <xf numFmtId="0" fontId="7" fillId="0" borderId="1" xfId="39" applyFont="1" applyFill="1" applyBorder="1" applyAlignment="1">
      <alignment vertical="center"/>
    </xf>
    <xf numFmtId="0" fontId="8" fillId="0" borderId="0" xfId="39" applyFont="1" applyFill="1" applyAlignment="1">
      <alignment vertical="center"/>
    </xf>
    <xf numFmtId="0" fontId="8" fillId="0" borderId="0" xfId="39" applyFont="1" applyFill="1" applyBorder="1" applyAlignment="1">
      <alignment vertical="center"/>
    </xf>
    <xf numFmtId="0" fontId="26" fillId="0" borderId="0" xfId="17" applyAlignment="1">
      <alignment vertical="center"/>
    </xf>
    <xf numFmtId="0" fontId="10" fillId="0" borderId="0" xfId="39" applyFont="1" applyFill="1" applyAlignment="1">
      <alignment vertical="center"/>
    </xf>
    <xf numFmtId="0" fontId="27" fillId="0" borderId="1" xfId="17" applyFont="1" applyBorder="1" applyAlignment="1">
      <alignment vertical="center"/>
    </xf>
    <xf numFmtId="0" fontId="10" fillId="0" borderId="0" xfId="39" applyFont="1" applyFill="1" applyAlignment="1">
      <alignment horizontal="right" vertical="center"/>
    </xf>
    <xf numFmtId="0" fontId="28" fillId="0" borderId="0" xfId="17" applyFont="1" applyAlignment="1">
      <alignment vertical="center"/>
    </xf>
    <xf numFmtId="0" fontId="29" fillId="0" borderId="0" xfId="17" applyFont="1" applyAlignment="1">
      <alignment vertical="center"/>
    </xf>
    <xf numFmtId="0" fontId="8" fillId="0" borderId="0" xfId="39" applyFont="1" applyFill="1" applyBorder="1" applyAlignment="1">
      <alignment horizontal="center" vertical="center"/>
    </xf>
    <xf numFmtId="0" fontId="29" fillId="0" borderId="0" xfId="17" applyFont="1" applyBorder="1" applyAlignment="1">
      <alignment vertical="center"/>
    </xf>
    <xf numFmtId="9" fontId="26" fillId="0" borderId="1" xfId="46" applyFont="1" applyBorder="1" applyAlignment="1">
      <alignment vertical="center"/>
    </xf>
    <xf numFmtId="0" fontId="8" fillId="0" borderId="4" xfId="45" applyFont="1" applyFill="1" applyBorder="1" applyAlignment="1">
      <alignment vertical="center"/>
    </xf>
    <xf numFmtId="164" fontId="7" fillId="0" borderId="18" xfId="45" applyNumberFormat="1" applyFont="1" applyFill="1" applyBorder="1" applyAlignment="1">
      <alignment horizontal="right" vertical="center"/>
    </xf>
    <xf numFmtId="164" fontId="7" fillId="0" borderId="19" xfId="45" applyNumberFormat="1" applyFont="1" applyFill="1" applyBorder="1" applyAlignment="1">
      <alignment horizontal="right" vertical="center"/>
    </xf>
    <xf numFmtId="164" fontId="7" fillId="0" borderId="6" xfId="45" applyNumberFormat="1" applyFont="1" applyFill="1" applyBorder="1" applyAlignment="1">
      <alignment horizontal="right" vertical="center"/>
    </xf>
    <xf numFmtId="164" fontId="7" fillId="0" borderId="10" xfId="45" applyNumberFormat="1" applyFont="1" applyFill="1" applyBorder="1" applyAlignment="1">
      <alignment horizontal="right" vertical="center"/>
    </xf>
    <xf numFmtId="0" fontId="10" fillId="0" borderId="0" xfId="39" applyFont="1" applyAlignment="1">
      <alignment horizontal="right" vertical="center"/>
    </xf>
    <xf numFmtId="0" fontId="8" fillId="0" borderId="0" xfId="45" applyFont="1" applyFill="1" applyAlignment="1">
      <alignment vertical="center"/>
    </xf>
    <xf numFmtId="0" fontId="7" fillId="0" borderId="0" xfId="39" applyFont="1" applyFill="1" applyBorder="1" applyAlignment="1">
      <alignment horizontal="right" vertical="center"/>
    </xf>
    <xf numFmtId="0" fontId="27" fillId="0" borderId="0" xfId="17" applyFont="1" applyAlignment="1">
      <alignment horizontal="right" vertical="center"/>
    </xf>
    <xf numFmtId="0" fontId="17" fillId="0" borderId="20" xfId="41" applyBorder="1" applyAlignment="1">
      <alignment horizontal="center" vertical="center" wrapText="1"/>
    </xf>
    <xf numFmtId="0" fontId="26" fillId="0" borderId="0" xfId="19" applyAlignment="1">
      <alignment vertical="center"/>
    </xf>
    <xf numFmtId="0" fontId="12" fillId="0" borderId="0" xfId="45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17" applyFont="1" applyBorder="1" applyAlignment="1">
      <alignment vertical="center"/>
    </xf>
    <xf numFmtId="0" fontId="27" fillId="0" borderId="0" xfId="17" applyFont="1" applyAlignment="1">
      <alignment horizontal="left" vertical="center"/>
    </xf>
    <xf numFmtId="0" fontId="26" fillId="0" borderId="0" xfId="17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 indent="1"/>
    </xf>
    <xf numFmtId="3" fontId="7" fillId="0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Alignment="1">
      <alignment horizontal="right" vertical="center"/>
    </xf>
    <xf numFmtId="0" fontId="10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0" fillId="0" borderId="0" xfId="39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17" applyFont="1" applyAlignment="1">
      <alignment vertical="center"/>
    </xf>
    <xf numFmtId="0" fontId="27" fillId="0" borderId="0" xfId="17" applyFont="1" applyAlignment="1">
      <alignment vertical="center"/>
    </xf>
    <xf numFmtId="9" fontId="27" fillId="0" borderId="1" xfId="46" applyFont="1" applyBorder="1" applyAlignment="1">
      <alignment vertical="center"/>
    </xf>
    <xf numFmtId="171" fontId="7" fillId="0" borderId="21" xfId="45" applyNumberFormat="1" applyFont="1" applyFill="1" applyBorder="1" applyAlignment="1">
      <alignment horizontal="right" vertical="center"/>
    </xf>
    <xf numFmtId="171" fontId="8" fillId="0" borderId="3" xfId="45" applyNumberFormat="1" applyFont="1" applyFill="1" applyBorder="1" applyAlignment="1">
      <alignment horizontal="right" vertical="center"/>
    </xf>
    <xf numFmtId="171" fontId="7" fillId="0" borderId="7" xfId="45" applyNumberFormat="1" applyFont="1" applyFill="1" applyBorder="1" applyAlignment="1">
      <alignment vertical="center"/>
    </xf>
    <xf numFmtId="0" fontId="8" fillId="0" borderId="17" xfId="45" applyFont="1" applyFill="1" applyBorder="1" applyAlignment="1">
      <alignment vertical="center"/>
    </xf>
    <xf numFmtId="171" fontId="8" fillId="0" borderId="7" xfId="45" applyNumberFormat="1" applyFont="1" applyFill="1" applyBorder="1" applyAlignment="1">
      <alignment horizontal="right" vertical="center"/>
    </xf>
    <xf numFmtId="0" fontId="12" fillId="0" borderId="1" xfId="0" quotePrefix="1" applyNumberFormat="1" applyFont="1" applyFill="1" applyBorder="1" applyAlignment="1">
      <alignment horizontal="right" vertical="center"/>
    </xf>
    <xf numFmtId="0" fontId="8" fillId="0" borderId="0" xfId="45" applyFont="1" applyFill="1" applyBorder="1" applyAlignment="1">
      <alignment vertical="center" wrapText="1"/>
    </xf>
    <xf numFmtId="0" fontId="7" fillId="0" borderId="20" xfId="41" applyFont="1" applyBorder="1" applyAlignment="1">
      <alignment horizontal="center" vertical="center" wrapText="1"/>
    </xf>
    <xf numFmtId="0" fontId="8" fillId="0" borderId="4" xfId="45" applyFont="1" applyFill="1" applyBorder="1" applyAlignment="1">
      <alignment horizontal="center" vertical="center" wrapText="1"/>
    </xf>
    <xf numFmtId="0" fontId="8" fillId="0" borderId="5" xfId="45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5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2" width="10.75" style="44" customWidth="1"/>
    <col min="13" max="13" width="10.62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7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7" ht="18" x14ac:dyDescent="0.25">
      <c r="A4" s="22" t="s">
        <v>0</v>
      </c>
      <c r="B4" s="23" t="s">
        <v>27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>
        <v>426</v>
      </c>
      <c r="C8" s="16">
        <v>507</v>
      </c>
      <c r="D8" s="16">
        <v>476</v>
      </c>
      <c r="E8" s="16">
        <v>544</v>
      </c>
      <c r="F8" s="16">
        <v>487</v>
      </c>
      <c r="G8" s="29"/>
      <c r="H8" s="67" t="s">
        <v>1</v>
      </c>
      <c r="I8" s="30">
        <v>294</v>
      </c>
      <c r="J8" s="16">
        <v>369</v>
      </c>
      <c r="K8" s="16">
        <v>339</v>
      </c>
      <c r="L8" s="16">
        <v>415</v>
      </c>
      <c r="M8" s="16">
        <v>354</v>
      </c>
      <c r="N8" s="29"/>
      <c r="O8" s="29"/>
      <c r="P8" s="29"/>
      <c r="Q8" s="29"/>
    </row>
    <row r="9" spans="1:17" x14ac:dyDescent="0.25">
      <c r="A9" s="2" t="s">
        <v>2</v>
      </c>
      <c r="B9" s="30">
        <v>208</v>
      </c>
      <c r="C9" s="16">
        <v>173</v>
      </c>
      <c r="D9" s="16">
        <v>190</v>
      </c>
      <c r="E9" s="16">
        <v>202</v>
      </c>
      <c r="F9" s="16">
        <v>188</v>
      </c>
      <c r="G9" s="29"/>
      <c r="H9" s="67" t="s">
        <v>2</v>
      </c>
      <c r="I9" s="30">
        <v>134</v>
      </c>
      <c r="J9" s="16">
        <v>119</v>
      </c>
      <c r="K9" s="16">
        <v>127</v>
      </c>
      <c r="L9" s="16">
        <v>143</v>
      </c>
      <c r="M9" s="16">
        <v>143</v>
      </c>
      <c r="N9" s="29"/>
      <c r="O9" s="29"/>
      <c r="P9" s="29"/>
      <c r="Q9" s="29"/>
    </row>
    <row r="10" spans="1:17" x14ac:dyDescent="0.25">
      <c r="A10" s="2" t="s">
        <v>5</v>
      </c>
      <c r="B10" s="30">
        <f>6+9</f>
        <v>15</v>
      </c>
      <c r="C10" s="16">
        <f>6+6</f>
        <v>12</v>
      </c>
      <c r="D10" s="16">
        <f>7+8</f>
        <v>15</v>
      </c>
      <c r="E10" s="16">
        <f>7+7</f>
        <v>14</v>
      </c>
      <c r="F10" s="16">
        <v>13</v>
      </c>
      <c r="G10" s="29"/>
      <c r="H10" s="67" t="s">
        <v>5</v>
      </c>
      <c r="I10" s="30">
        <f>5+8</f>
        <v>13</v>
      </c>
      <c r="J10" s="16">
        <f>4+6</f>
        <v>10</v>
      </c>
      <c r="K10" s="16">
        <f>4+3</f>
        <v>7</v>
      </c>
      <c r="L10" s="16">
        <f>6+5</f>
        <v>11</v>
      </c>
      <c r="M10" s="16">
        <v>11</v>
      </c>
      <c r="N10" s="29"/>
      <c r="O10" s="29"/>
      <c r="P10" s="29"/>
      <c r="Q10" s="29"/>
    </row>
    <row r="11" spans="1:17" x14ac:dyDescent="0.25">
      <c r="A11" s="2" t="s">
        <v>3</v>
      </c>
      <c r="B11" s="30">
        <v>0</v>
      </c>
      <c r="C11" s="16">
        <v>0</v>
      </c>
      <c r="D11" s="16">
        <v>0</v>
      </c>
      <c r="E11" s="16">
        <v>0</v>
      </c>
      <c r="F11" s="16">
        <v>0</v>
      </c>
      <c r="G11" s="29"/>
      <c r="H11" s="67" t="s">
        <v>3</v>
      </c>
      <c r="I11" s="30">
        <v>0</v>
      </c>
      <c r="J11" s="16">
        <v>0</v>
      </c>
      <c r="K11" s="16">
        <v>0</v>
      </c>
      <c r="L11" s="16">
        <v>0</v>
      </c>
      <c r="M11" s="16">
        <v>0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649</v>
      </c>
      <c r="C12" s="13">
        <f>SUM(C8:C11)</f>
        <v>692</v>
      </c>
      <c r="D12" s="13">
        <f>SUM(D8:D11)</f>
        <v>681</v>
      </c>
      <c r="E12" s="13">
        <f>SUM(E8:E11)</f>
        <v>760</v>
      </c>
      <c r="F12" s="13">
        <f>SUM(F8:F11)</f>
        <v>688</v>
      </c>
      <c r="G12" s="29"/>
      <c r="H12" s="141" t="s">
        <v>4</v>
      </c>
      <c r="I12" s="32">
        <f>SUM(I8:I11)</f>
        <v>441</v>
      </c>
      <c r="J12" s="13">
        <f>SUM(J8:J11)</f>
        <v>498</v>
      </c>
      <c r="K12" s="13">
        <f>SUM(K8:K11)</f>
        <v>473</v>
      </c>
      <c r="L12" s="13">
        <f>SUM(L8:L11)</f>
        <v>569</v>
      </c>
      <c r="M12" s="13">
        <f>SUM(M8:M11)</f>
        <v>508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52"/>
      <c r="E13" s="2"/>
      <c r="F13" s="2"/>
      <c r="G13" s="2"/>
      <c r="H13" s="142"/>
      <c r="I13" s="53"/>
      <c r="J13" s="35"/>
      <c r="K13" s="53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3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>
        <v>984</v>
      </c>
      <c r="C16" s="16">
        <v>1031</v>
      </c>
      <c r="D16" s="16">
        <v>1025</v>
      </c>
      <c r="E16" s="16">
        <v>977</v>
      </c>
      <c r="F16" s="16">
        <v>921</v>
      </c>
      <c r="G16" s="7"/>
      <c r="H16" s="144" t="s">
        <v>1</v>
      </c>
      <c r="I16" s="30">
        <v>5</v>
      </c>
      <c r="J16" s="16">
        <v>5</v>
      </c>
      <c r="K16" s="16">
        <v>5</v>
      </c>
      <c r="L16" s="16">
        <v>6</v>
      </c>
      <c r="M16" s="16">
        <v>7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>
        <v>277</v>
      </c>
      <c r="C17" s="16">
        <v>295</v>
      </c>
      <c r="D17" s="16">
        <v>305</v>
      </c>
      <c r="E17" s="16">
        <v>268</v>
      </c>
      <c r="F17" s="16">
        <v>279</v>
      </c>
      <c r="G17" s="7"/>
      <c r="H17" s="144" t="s">
        <v>2</v>
      </c>
      <c r="I17" s="30">
        <v>4</v>
      </c>
      <c r="J17" s="16">
        <v>4</v>
      </c>
      <c r="K17" s="16">
        <v>4</v>
      </c>
      <c r="L17" s="16">
        <v>4</v>
      </c>
      <c r="M17" s="16">
        <v>6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>
        <v>19</v>
      </c>
      <c r="C18" s="16">
        <v>16</v>
      </c>
      <c r="D18" s="16">
        <v>12</v>
      </c>
      <c r="E18" s="16">
        <v>8</v>
      </c>
      <c r="F18" s="16">
        <v>11</v>
      </c>
      <c r="G18" s="7"/>
      <c r="H18" s="144" t="s">
        <v>5</v>
      </c>
      <c r="I18" s="30">
        <v>3</v>
      </c>
      <c r="J18" s="16">
        <v>3</v>
      </c>
      <c r="K18" s="16">
        <v>5</v>
      </c>
      <c r="L18" s="16">
        <v>4</v>
      </c>
      <c r="M18" s="16">
        <v>5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>
        <v>0</v>
      </c>
      <c r="C19" s="16">
        <v>0</v>
      </c>
      <c r="D19" s="16">
        <v>0</v>
      </c>
      <c r="E19" s="16">
        <v>0</v>
      </c>
      <c r="F19" s="16">
        <v>0</v>
      </c>
      <c r="G19" s="7"/>
      <c r="H19" s="144" t="s">
        <v>3</v>
      </c>
      <c r="I19" s="30">
        <v>0</v>
      </c>
      <c r="J19" s="16">
        <v>0</v>
      </c>
      <c r="K19" s="16">
        <v>0</v>
      </c>
      <c r="L19" s="16">
        <v>0</v>
      </c>
      <c r="M19" s="16">
        <v>0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1280</v>
      </c>
      <c r="C20" s="13">
        <f>SUM(C16:C19)</f>
        <v>1342</v>
      </c>
      <c r="D20" s="13">
        <f>SUM(D16:D19)</f>
        <v>1342</v>
      </c>
      <c r="E20" s="13">
        <f>SUM(E16:E19)</f>
        <v>1253</v>
      </c>
      <c r="F20" s="13">
        <f>SUM(F16:F19)</f>
        <v>1211</v>
      </c>
      <c r="G20" s="7"/>
      <c r="H20" s="147" t="s">
        <v>4</v>
      </c>
      <c r="I20" s="32">
        <f>SUM(I16:I19)</f>
        <v>12</v>
      </c>
      <c r="J20" s="13">
        <f>SUM(J16:J19)</f>
        <v>12</v>
      </c>
      <c r="K20" s="13">
        <f>SUM(K16:K19)</f>
        <v>14</v>
      </c>
      <c r="L20" s="13">
        <f>SUM(L16:L19)</f>
        <v>14</v>
      </c>
      <c r="M20" s="13">
        <f>SUM(M16:M19)</f>
        <v>18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>
        <v>37</v>
      </c>
      <c r="C25" s="16">
        <v>93</v>
      </c>
      <c r="D25" s="16">
        <v>124</v>
      </c>
      <c r="E25" s="16">
        <v>29</v>
      </c>
      <c r="F25" s="16">
        <v>91</v>
      </c>
      <c r="G25" s="16">
        <v>134</v>
      </c>
      <c r="H25" s="16">
        <v>22</v>
      </c>
      <c r="I25" s="16">
        <v>81</v>
      </c>
      <c r="J25" s="16">
        <v>114</v>
      </c>
      <c r="K25" s="16">
        <v>33</v>
      </c>
      <c r="L25" s="16">
        <v>71</v>
      </c>
    </row>
    <row r="26" spans="1:17" s="24" customFormat="1" ht="14.1" customHeight="1" x14ac:dyDescent="0.25">
      <c r="A26" s="7" t="s">
        <v>2</v>
      </c>
      <c r="B26" s="16">
        <v>14</v>
      </c>
      <c r="C26" s="16">
        <v>30</v>
      </c>
      <c r="D26" s="16">
        <v>44</v>
      </c>
      <c r="E26" s="16">
        <v>22</v>
      </c>
      <c r="F26" s="16">
        <v>49</v>
      </c>
      <c r="G26" s="16">
        <v>57</v>
      </c>
      <c r="H26" s="16">
        <v>17</v>
      </c>
      <c r="I26" s="16">
        <v>48</v>
      </c>
      <c r="J26" s="16">
        <v>52</v>
      </c>
      <c r="K26" s="16">
        <v>11</v>
      </c>
      <c r="L26" s="16">
        <v>44</v>
      </c>
    </row>
    <row r="27" spans="1:17" s="24" customFormat="1" x14ac:dyDescent="0.25">
      <c r="A27" s="7" t="s">
        <v>5</v>
      </c>
      <c r="B27" s="16">
        <v>2</v>
      </c>
      <c r="C27" s="16">
        <v>5</v>
      </c>
      <c r="D27" s="16">
        <v>5</v>
      </c>
      <c r="E27" s="16">
        <v>1</v>
      </c>
      <c r="F27" s="16">
        <v>7</v>
      </c>
      <c r="G27" s="16">
        <v>13</v>
      </c>
      <c r="H27" s="16">
        <v>1</v>
      </c>
      <c r="I27" s="16">
        <v>4</v>
      </c>
      <c r="J27" s="16">
        <v>10</v>
      </c>
      <c r="K27" s="16">
        <v>1</v>
      </c>
      <c r="L27" s="16">
        <v>2</v>
      </c>
    </row>
    <row r="28" spans="1:17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53</v>
      </c>
      <c r="C29" s="13">
        <f t="shared" si="0"/>
        <v>128</v>
      </c>
      <c r="D29" s="13">
        <f t="shared" si="0"/>
        <v>173</v>
      </c>
      <c r="E29" s="13">
        <f t="shared" si="0"/>
        <v>52</v>
      </c>
      <c r="F29" s="13">
        <f t="shared" si="0"/>
        <v>147</v>
      </c>
      <c r="G29" s="13">
        <f t="shared" si="0"/>
        <v>204</v>
      </c>
      <c r="H29" s="13">
        <f t="shared" si="0"/>
        <v>40</v>
      </c>
      <c r="I29" s="13">
        <f>SUM(I25:I28)</f>
        <v>133</v>
      </c>
      <c r="J29" s="13">
        <f>SUM(J25:J28)</f>
        <v>176</v>
      </c>
      <c r="K29" s="13">
        <f>SUM(K25:K28)</f>
        <v>45</v>
      </c>
      <c r="L29" s="13">
        <f>SUM(L25:L28)</f>
        <v>117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3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>
        <v>657.6</v>
      </c>
      <c r="C33" s="9">
        <v>638.4</v>
      </c>
      <c r="D33" s="9">
        <v>647</v>
      </c>
      <c r="E33" s="9">
        <v>601</v>
      </c>
      <c r="F33" s="9">
        <v>599</v>
      </c>
      <c r="G33" s="4"/>
      <c r="H33" s="145" t="s">
        <v>103</v>
      </c>
      <c r="I33" s="45" t="s">
        <v>187</v>
      </c>
      <c r="J33" s="45" t="s">
        <v>172</v>
      </c>
      <c r="K33" s="45" t="s">
        <v>108</v>
      </c>
      <c r="L33" s="45" t="s">
        <v>107</v>
      </c>
      <c r="M33" s="45" t="s">
        <v>214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>
        <v>127.75</v>
      </c>
      <c r="C34" s="9">
        <v>166.25</v>
      </c>
      <c r="D34" s="9">
        <v>177.58333333333334</v>
      </c>
      <c r="E34" s="9">
        <v>167.5</v>
      </c>
      <c r="F34" s="9">
        <v>176</v>
      </c>
      <c r="G34" s="4"/>
      <c r="H34" s="145" t="s">
        <v>104</v>
      </c>
      <c r="I34" s="46" t="s">
        <v>188</v>
      </c>
      <c r="J34" s="46" t="s">
        <v>173</v>
      </c>
      <c r="K34" s="46" t="s">
        <v>159</v>
      </c>
      <c r="L34" s="46" t="s">
        <v>145</v>
      </c>
      <c r="M34" s="46" t="s">
        <v>215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4"/>
      <c r="H35" s="145" t="s">
        <v>105</v>
      </c>
      <c r="I35" s="46" t="s">
        <v>189</v>
      </c>
      <c r="J35" s="46" t="s">
        <v>174</v>
      </c>
      <c r="K35" s="46" t="s">
        <v>160</v>
      </c>
      <c r="L35" s="46" t="s">
        <v>146</v>
      </c>
      <c r="M35" s="46" t="s">
        <v>216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785.35</v>
      </c>
      <c r="C36" s="13">
        <f>SUM(C33:C35)</f>
        <v>804.65</v>
      </c>
      <c r="D36" s="13">
        <f>SUM(D33:D35)</f>
        <v>824.58333333333337</v>
      </c>
      <c r="E36" s="13">
        <f>SUM(E33:E35)</f>
        <v>768.5</v>
      </c>
      <c r="F36" s="13">
        <f>SUM(F33:F35)</f>
        <v>775</v>
      </c>
      <c r="G36" s="4"/>
      <c r="H36" s="146" t="s">
        <v>106</v>
      </c>
      <c r="I36" s="47" t="s">
        <v>110</v>
      </c>
      <c r="J36" s="47" t="s">
        <v>120</v>
      </c>
      <c r="K36" s="45" t="s">
        <v>128</v>
      </c>
      <c r="L36" s="47" t="s">
        <v>139</v>
      </c>
      <c r="M36" s="47" t="s">
        <v>217</v>
      </c>
      <c r="N36" s="29"/>
      <c r="O36" s="29"/>
      <c r="P36" s="29"/>
      <c r="Q36" s="29"/>
    </row>
    <row r="37" spans="1:17" ht="14.1" customHeight="1" x14ac:dyDescent="0.25">
      <c r="B37" s="44"/>
      <c r="C37" s="44"/>
      <c r="D37" s="44"/>
      <c r="F37" s="21"/>
      <c r="G37" s="4"/>
      <c r="M37" s="1"/>
      <c r="N37" s="29"/>
      <c r="O37" s="29"/>
      <c r="P37" s="29"/>
      <c r="Q37" s="29"/>
    </row>
    <row r="38" spans="1:17" ht="14.1" customHeight="1" x14ac:dyDescent="0.25">
      <c r="B38" s="44"/>
      <c r="C38" s="44"/>
      <c r="D38" s="44"/>
      <c r="F38" s="21"/>
      <c r="G38" s="4"/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16">
        <v>2537</v>
      </c>
      <c r="C43" s="16">
        <v>9576</v>
      </c>
      <c r="D43" s="16">
        <v>9955</v>
      </c>
      <c r="E43" s="16">
        <v>2302</v>
      </c>
      <c r="F43" s="16">
        <v>9705</v>
      </c>
      <c r="G43" s="16">
        <v>9055</v>
      </c>
      <c r="H43" s="16">
        <v>2010</v>
      </c>
      <c r="I43" s="16">
        <v>9015</v>
      </c>
      <c r="J43" s="16">
        <v>9041</v>
      </c>
      <c r="K43" s="16">
        <v>1962</v>
      </c>
      <c r="L43" s="16">
        <v>8985</v>
      </c>
      <c r="M43" s="16">
        <v>9013</v>
      </c>
      <c r="N43" s="37"/>
    </row>
    <row r="44" spans="1:17" s="24" customFormat="1" x14ac:dyDescent="0.25">
      <c r="A44" s="7" t="s">
        <v>2</v>
      </c>
      <c r="B44" s="16">
        <v>931</v>
      </c>
      <c r="C44" s="16">
        <v>1995</v>
      </c>
      <c r="D44" s="16">
        <v>2046</v>
      </c>
      <c r="E44" s="16">
        <v>1188</v>
      </c>
      <c r="F44" s="16">
        <v>2131</v>
      </c>
      <c r="G44" s="16">
        <v>2085</v>
      </c>
      <c r="H44" s="16">
        <v>1059</v>
      </c>
      <c r="I44" s="16">
        <v>2010</v>
      </c>
      <c r="J44" s="16">
        <v>1881</v>
      </c>
      <c r="K44" s="16">
        <v>1038</v>
      </c>
      <c r="L44" s="16">
        <v>2115</v>
      </c>
      <c r="M44" s="16">
        <v>2134</v>
      </c>
      <c r="N44" s="37"/>
    </row>
    <row r="45" spans="1:17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37"/>
    </row>
    <row r="46" spans="1:17" s="24" customFormat="1" x14ac:dyDescent="0.25">
      <c r="A46" s="12" t="s">
        <v>4</v>
      </c>
      <c r="B46" s="13">
        <v>3468</v>
      </c>
      <c r="C46" s="13">
        <v>11571</v>
      </c>
      <c r="D46" s="13">
        <v>12001</v>
      </c>
      <c r="E46" s="13">
        <v>3490</v>
      </c>
      <c r="F46" s="13">
        <v>11836</v>
      </c>
      <c r="G46" s="13">
        <v>11140</v>
      </c>
      <c r="H46" s="13">
        <v>3069</v>
      </c>
      <c r="I46" s="13">
        <v>11025</v>
      </c>
      <c r="J46" s="13">
        <v>10922</v>
      </c>
      <c r="K46" s="42">
        <f>SUM(K43:K45)</f>
        <v>3000</v>
      </c>
      <c r="L46" s="42">
        <f>SUM(L43:L45)</f>
        <v>11100</v>
      </c>
      <c r="M46" s="42">
        <f>SUM(M43:M45)</f>
        <v>11147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7" s="24" customFormat="1" ht="16.5" thickBot="1" x14ac:dyDescent="0.3">
      <c r="A49" s="54"/>
      <c r="B49" s="55" t="s">
        <v>23</v>
      </c>
      <c r="C49" s="55" t="s">
        <v>24</v>
      </c>
      <c r="D49" s="55" t="s">
        <v>25</v>
      </c>
      <c r="E49" s="55" t="s">
        <v>206</v>
      </c>
      <c r="I49" s="55" t="s">
        <v>23</v>
      </c>
      <c r="J49" s="55" t="s">
        <v>24</v>
      </c>
      <c r="K49" s="55" t="s">
        <v>25</v>
      </c>
      <c r="L49" s="55" t="s">
        <v>206</v>
      </c>
      <c r="M49" s="37"/>
      <c r="N49" s="37"/>
      <c r="O49" s="37"/>
      <c r="P49" s="37"/>
      <c r="Q49" s="37"/>
    </row>
    <row r="50" spans="1:17" s="24" customFormat="1" ht="16.5" thickTop="1" x14ac:dyDescent="0.25">
      <c r="A50" s="56" t="s">
        <v>28</v>
      </c>
      <c r="B50" s="57"/>
      <c r="C50" s="57"/>
      <c r="D50" s="57"/>
      <c r="E50" s="57"/>
      <c r="G50" s="44"/>
      <c r="M50" s="37"/>
      <c r="N50" s="37"/>
      <c r="O50" s="37"/>
      <c r="P50" s="37"/>
      <c r="Q50" s="37"/>
    </row>
    <row r="51" spans="1:17" s="24" customFormat="1" x14ac:dyDescent="0.25">
      <c r="A51" s="58" t="s">
        <v>7</v>
      </c>
      <c r="B51" s="59">
        <v>9</v>
      </c>
      <c r="C51" s="59">
        <v>9</v>
      </c>
      <c r="D51" s="59">
        <v>7</v>
      </c>
      <c r="E51" s="59">
        <v>6</v>
      </c>
      <c r="G51" s="44"/>
      <c r="H51" s="150" t="s">
        <v>13</v>
      </c>
      <c r="I51" s="59">
        <v>0</v>
      </c>
      <c r="J51" s="59">
        <v>0</v>
      </c>
      <c r="K51" s="59">
        <v>0</v>
      </c>
      <c r="L51" s="59">
        <v>0</v>
      </c>
      <c r="M51" s="37"/>
      <c r="N51" s="37"/>
      <c r="O51" s="37"/>
      <c r="P51" s="37"/>
      <c r="Q51" s="37"/>
    </row>
    <row r="52" spans="1:17" s="24" customFormat="1" x14ac:dyDescent="0.25">
      <c r="A52" s="58" t="s">
        <v>8</v>
      </c>
      <c r="B52" s="59">
        <v>9</v>
      </c>
      <c r="C52" s="59">
        <v>10</v>
      </c>
      <c r="D52" s="59">
        <v>9</v>
      </c>
      <c r="E52" s="59">
        <v>10</v>
      </c>
      <c r="G52" s="44"/>
      <c r="I52" s="62"/>
      <c r="J52" s="62"/>
      <c r="K52" s="62"/>
      <c r="L52" s="62"/>
      <c r="M52" s="37"/>
      <c r="N52" s="37"/>
      <c r="O52" s="37"/>
      <c r="P52" s="37"/>
      <c r="Q52" s="37"/>
    </row>
    <row r="53" spans="1:17" s="24" customFormat="1" x14ac:dyDescent="0.25">
      <c r="A53" s="58" t="s">
        <v>11</v>
      </c>
      <c r="B53" s="59">
        <v>8</v>
      </c>
      <c r="C53" s="59">
        <v>7</v>
      </c>
      <c r="D53" s="59">
        <v>8</v>
      </c>
      <c r="E53" s="59">
        <v>9</v>
      </c>
      <c r="H53" s="150" t="s">
        <v>14</v>
      </c>
      <c r="I53" s="59">
        <v>1</v>
      </c>
      <c r="J53" s="59">
        <v>2</v>
      </c>
      <c r="K53" s="59">
        <v>2</v>
      </c>
      <c r="L53" s="59">
        <v>2</v>
      </c>
      <c r="M53" s="37"/>
      <c r="N53" s="37"/>
      <c r="O53" s="37"/>
      <c r="P53" s="37"/>
      <c r="Q53" s="37"/>
    </row>
    <row r="54" spans="1:17" s="24" customFormat="1" x14ac:dyDescent="0.25">
      <c r="A54" s="63"/>
      <c r="B54" s="57"/>
      <c r="C54" s="57"/>
      <c r="D54" s="57"/>
      <c r="E54" s="57"/>
      <c r="M54" s="37"/>
      <c r="N54" s="37"/>
      <c r="O54" s="37"/>
      <c r="P54" s="37"/>
      <c r="Q54" s="37"/>
    </row>
    <row r="55" spans="1:17" s="24" customFormat="1" x14ac:dyDescent="0.25">
      <c r="A55" s="64" t="s">
        <v>29</v>
      </c>
      <c r="B55" s="44"/>
      <c r="C55" s="44"/>
      <c r="D55" s="44"/>
      <c r="E55" s="44"/>
      <c r="H55" s="148" t="s">
        <v>9</v>
      </c>
      <c r="I55" s="60"/>
      <c r="J55" s="60"/>
      <c r="K55" s="60"/>
      <c r="L55" s="60"/>
      <c r="M55" s="37"/>
      <c r="N55" s="37"/>
      <c r="O55" s="37"/>
      <c r="P55" s="37"/>
      <c r="Q55" s="37"/>
    </row>
    <row r="56" spans="1:17" s="24" customFormat="1" x14ac:dyDescent="0.25">
      <c r="A56" s="58" t="s">
        <v>7</v>
      </c>
      <c r="B56" s="68">
        <v>1</v>
      </c>
      <c r="C56" s="68">
        <v>1</v>
      </c>
      <c r="D56" s="68">
        <v>3</v>
      </c>
      <c r="E56" s="68">
        <v>4</v>
      </c>
      <c r="H56" s="58" t="s">
        <v>7</v>
      </c>
      <c r="I56" s="59">
        <v>0</v>
      </c>
      <c r="J56" s="59">
        <v>0</v>
      </c>
      <c r="K56" s="59">
        <v>0</v>
      </c>
      <c r="L56" s="59">
        <v>0</v>
      </c>
      <c r="M56" s="37"/>
      <c r="N56" s="37"/>
      <c r="O56" s="37"/>
      <c r="P56" s="37"/>
      <c r="Q56" s="37"/>
    </row>
    <row r="57" spans="1:17" s="24" customFormat="1" x14ac:dyDescent="0.25">
      <c r="A57" s="65" t="s">
        <v>30</v>
      </c>
      <c r="B57" s="68">
        <v>1</v>
      </c>
      <c r="C57" s="68">
        <v>1</v>
      </c>
      <c r="D57" s="68">
        <v>0</v>
      </c>
      <c r="E57" s="68">
        <v>0</v>
      </c>
      <c r="H57" s="58" t="s">
        <v>8</v>
      </c>
      <c r="I57" s="59">
        <v>0</v>
      </c>
      <c r="J57" s="59">
        <v>0</v>
      </c>
      <c r="K57" s="59">
        <v>0</v>
      </c>
      <c r="L57" s="59">
        <v>0</v>
      </c>
      <c r="M57" s="37"/>
      <c r="N57" s="37"/>
      <c r="O57" s="37"/>
      <c r="P57" s="37"/>
      <c r="Q57" s="37"/>
    </row>
    <row r="58" spans="1:17" s="24" customFormat="1" x14ac:dyDescent="0.25">
      <c r="A58" s="58" t="s">
        <v>8</v>
      </c>
      <c r="B58" s="68">
        <v>2</v>
      </c>
      <c r="C58" s="68">
        <v>1</v>
      </c>
      <c r="D58" s="68">
        <v>2</v>
      </c>
      <c r="E58" s="68">
        <v>1</v>
      </c>
      <c r="H58" s="58" t="s">
        <v>11</v>
      </c>
      <c r="I58" s="59">
        <v>0</v>
      </c>
      <c r="J58" s="59">
        <v>1</v>
      </c>
      <c r="K58" s="59">
        <v>0</v>
      </c>
      <c r="L58" s="59">
        <v>0</v>
      </c>
      <c r="M58" s="37"/>
      <c r="N58" s="37"/>
      <c r="O58" s="37"/>
      <c r="P58" s="37"/>
      <c r="Q58" s="37"/>
    </row>
    <row r="59" spans="1:17" s="24" customFormat="1" x14ac:dyDescent="0.25">
      <c r="A59" s="60"/>
      <c r="B59" s="44"/>
      <c r="C59" s="44"/>
      <c r="D59" s="44"/>
      <c r="E59" s="44"/>
      <c r="H59" s="149"/>
      <c r="I59" s="44"/>
      <c r="J59" s="44"/>
      <c r="K59" s="44"/>
      <c r="L59" s="44"/>
      <c r="M59" s="37"/>
      <c r="N59" s="37"/>
      <c r="O59" s="37"/>
      <c r="P59" s="37"/>
      <c r="Q59" s="37"/>
    </row>
    <row r="60" spans="1:17" s="24" customFormat="1" x14ac:dyDescent="0.25">
      <c r="A60" s="61" t="s">
        <v>6</v>
      </c>
      <c r="B60" s="57"/>
      <c r="C60" s="57"/>
      <c r="D60" s="57"/>
      <c r="E60" s="57"/>
      <c r="H60" s="150" t="s">
        <v>10</v>
      </c>
      <c r="I60" s="57"/>
      <c r="J60" s="57"/>
      <c r="K60" s="57"/>
      <c r="L60" s="57"/>
      <c r="M60" s="37"/>
      <c r="N60" s="37"/>
      <c r="O60" s="37"/>
      <c r="P60" s="37"/>
      <c r="Q60" s="37"/>
    </row>
    <row r="61" spans="1:17" x14ac:dyDescent="0.25">
      <c r="A61" s="58" t="s">
        <v>7</v>
      </c>
      <c r="B61" s="59">
        <v>0</v>
      </c>
      <c r="C61" s="59">
        <v>0</v>
      </c>
      <c r="D61" s="59">
        <v>0</v>
      </c>
      <c r="E61" s="59">
        <v>0</v>
      </c>
      <c r="G61" s="24"/>
      <c r="H61" s="58" t="s">
        <v>7</v>
      </c>
      <c r="I61" s="59">
        <v>0</v>
      </c>
      <c r="J61" s="59">
        <v>0</v>
      </c>
      <c r="K61" s="59">
        <v>0</v>
      </c>
      <c r="L61" s="59">
        <v>0</v>
      </c>
      <c r="M61" s="29"/>
      <c r="N61" s="29"/>
      <c r="O61" s="29"/>
      <c r="P61" s="29"/>
      <c r="Q61" s="29"/>
    </row>
    <row r="62" spans="1:17" x14ac:dyDescent="0.25">
      <c r="A62" s="58" t="s">
        <v>8</v>
      </c>
      <c r="B62" s="59">
        <v>1</v>
      </c>
      <c r="C62" s="59">
        <v>1</v>
      </c>
      <c r="D62" s="59">
        <v>0</v>
      </c>
      <c r="E62" s="59">
        <v>0</v>
      </c>
      <c r="G62" s="24"/>
      <c r="H62" s="58" t="s">
        <v>8</v>
      </c>
      <c r="I62" s="59">
        <v>0</v>
      </c>
      <c r="J62" s="59">
        <v>0</v>
      </c>
      <c r="K62" s="59">
        <v>1</v>
      </c>
      <c r="L62" s="59">
        <v>1</v>
      </c>
      <c r="M62" s="36"/>
    </row>
    <row r="63" spans="1:17" x14ac:dyDescent="0.25">
      <c r="A63" s="58" t="s">
        <v>11</v>
      </c>
      <c r="B63" s="59">
        <v>0</v>
      </c>
      <c r="C63" s="59">
        <v>0</v>
      </c>
      <c r="D63" s="59">
        <v>0</v>
      </c>
      <c r="E63" s="59">
        <v>0</v>
      </c>
      <c r="G63" s="24"/>
      <c r="H63" s="58" t="s">
        <v>11</v>
      </c>
      <c r="I63" s="59">
        <v>1</v>
      </c>
      <c r="J63" s="59">
        <v>1</v>
      </c>
      <c r="K63" s="59">
        <v>0</v>
      </c>
      <c r="L63" s="59">
        <v>0</v>
      </c>
      <c r="M63" s="36"/>
    </row>
    <row r="64" spans="1:17" x14ac:dyDescent="0.25">
      <c r="A64" s="63"/>
      <c r="B64" s="57"/>
      <c r="C64" s="57"/>
      <c r="D64" s="57"/>
      <c r="E64" s="60"/>
      <c r="G64" s="24"/>
      <c r="H64" s="58" t="s">
        <v>20</v>
      </c>
      <c r="I64" s="59">
        <v>0</v>
      </c>
      <c r="J64" s="59">
        <v>0</v>
      </c>
      <c r="K64" s="59">
        <v>0</v>
      </c>
      <c r="L64" s="59">
        <v>0</v>
      </c>
      <c r="M64" s="36"/>
    </row>
    <row r="65" spans="1:13" x14ac:dyDescent="0.25">
      <c r="A65" s="2"/>
      <c r="B65" s="7"/>
      <c r="C65" s="7"/>
      <c r="D65" s="7"/>
      <c r="E65" s="2"/>
      <c r="F65" s="2"/>
      <c r="G65" s="7"/>
      <c r="H65" s="67"/>
      <c r="I65" s="7"/>
      <c r="J65" s="2"/>
      <c r="K65" s="2"/>
      <c r="L65" s="2"/>
      <c r="M65" s="36"/>
    </row>
    <row r="66" spans="1:13" x14ac:dyDescent="0.25">
      <c r="A66" s="2"/>
      <c r="B66" s="7"/>
      <c r="C66" s="7"/>
      <c r="D66" s="7"/>
      <c r="E66" s="2"/>
      <c r="F66" s="2"/>
      <c r="G66" s="2"/>
      <c r="H66" s="150" t="s">
        <v>31</v>
      </c>
      <c r="I66" s="59">
        <v>26</v>
      </c>
      <c r="J66" s="59">
        <v>23</v>
      </c>
      <c r="K66" s="59">
        <v>19</v>
      </c>
      <c r="L66" s="59">
        <v>23</v>
      </c>
      <c r="M66" s="36"/>
    </row>
    <row r="67" spans="1:13" ht="15.6" customHeight="1" x14ac:dyDescent="0.25">
      <c r="A67" s="135" t="s">
        <v>81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3" ht="15.6" customHeight="1" x14ac:dyDescent="0.25">
      <c r="A68" s="154"/>
      <c r="B68" s="66" t="s">
        <v>25</v>
      </c>
      <c r="C68" s="66" t="s">
        <v>206</v>
      </c>
      <c r="D68" s="136" t="s">
        <v>32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3" ht="15.6" customHeight="1" x14ac:dyDescent="0.25">
      <c r="A69" s="67" t="s">
        <v>33</v>
      </c>
      <c r="B69" s="68">
        <v>3</v>
      </c>
      <c r="C69" s="68">
        <v>2</v>
      </c>
      <c r="D69" s="69">
        <f>(C69-B69)/B69</f>
        <v>-0.33333333333333331</v>
      </c>
      <c r="E69" s="60"/>
      <c r="F69" s="2"/>
      <c r="G69" s="2"/>
      <c r="H69" s="2"/>
      <c r="I69" s="2"/>
      <c r="J69" s="2"/>
      <c r="K69" s="2"/>
      <c r="L69" s="2"/>
      <c r="M69" s="36"/>
    </row>
    <row r="70" spans="1:13" ht="15.6" customHeight="1" x14ac:dyDescent="0.25">
      <c r="A70" s="67" t="s">
        <v>34</v>
      </c>
      <c r="B70" s="68">
        <v>7</v>
      </c>
      <c r="C70" s="68">
        <v>8</v>
      </c>
      <c r="D70" s="69">
        <f>((C70-B70)/B70)</f>
        <v>0.14285714285714285</v>
      </c>
      <c r="E70" s="60"/>
      <c r="F70" s="2"/>
      <c r="G70" s="2"/>
      <c r="H70" s="2"/>
      <c r="I70" s="2"/>
      <c r="J70" s="2"/>
      <c r="K70" s="2"/>
      <c r="L70" s="2"/>
      <c r="M70" s="36"/>
    </row>
    <row r="71" spans="1:13" ht="15.6" customHeight="1" x14ac:dyDescent="0.25">
      <c r="A71" s="70" t="s">
        <v>204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3" ht="15.6" customHeight="1" x14ac:dyDescent="0.25">
      <c r="A72" s="70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3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3" x14ac:dyDescent="0.25">
      <c r="A74" s="164" t="s">
        <v>207</v>
      </c>
      <c r="B74" s="164"/>
      <c r="C74" s="164"/>
      <c r="D74" s="164"/>
      <c r="E74" s="164"/>
      <c r="F74" s="164"/>
      <c r="H74" s="36"/>
      <c r="I74" s="41"/>
      <c r="J74" s="36"/>
      <c r="K74" s="36"/>
      <c r="L74" s="36"/>
    </row>
    <row r="75" spans="1:13" x14ac:dyDescent="0.25">
      <c r="A75" s="164"/>
      <c r="B75" s="164"/>
      <c r="C75" s="164"/>
      <c r="D75" s="164"/>
      <c r="E75" s="164"/>
      <c r="F75" s="164"/>
      <c r="G75" s="36"/>
      <c r="H75" s="36"/>
      <c r="I75" s="41"/>
      <c r="J75" s="36"/>
      <c r="K75" s="36"/>
      <c r="L75" s="36"/>
    </row>
    <row r="76" spans="1:13" x14ac:dyDescent="0.25">
      <c r="A76" s="165"/>
      <c r="B76" s="165"/>
      <c r="C76" s="165"/>
      <c r="D76" s="165"/>
      <c r="E76" s="165"/>
      <c r="F76" s="165"/>
      <c r="G76" s="36"/>
      <c r="H76" s="36"/>
      <c r="I76" s="41"/>
      <c r="J76" s="36"/>
      <c r="K76" s="36"/>
      <c r="L76" s="36"/>
    </row>
    <row r="77" spans="1:13" ht="25.5" x14ac:dyDescent="0.25">
      <c r="A77" s="71" t="s">
        <v>40</v>
      </c>
      <c r="B77" s="166" t="s">
        <v>85</v>
      </c>
      <c r="C77" s="167"/>
      <c r="D77" s="166" t="s">
        <v>41</v>
      </c>
      <c r="E77" s="167"/>
      <c r="F77" s="72"/>
      <c r="G77" s="36"/>
      <c r="H77" s="36"/>
      <c r="I77" s="41"/>
      <c r="J77" s="36"/>
      <c r="K77" s="36"/>
      <c r="L77" s="36"/>
    </row>
    <row r="78" spans="1:13" x14ac:dyDescent="0.25">
      <c r="A78" s="73"/>
      <c r="B78" s="74"/>
      <c r="C78" s="75"/>
      <c r="D78" s="74"/>
      <c r="E78" s="75"/>
      <c r="F78" s="75" t="s">
        <v>4</v>
      </c>
      <c r="G78" s="36"/>
      <c r="H78" s="36"/>
      <c r="I78" s="41"/>
      <c r="J78" s="36"/>
      <c r="K78" s="36"/>
      <c r="L78" s="36"/>
    </row>
    <row r="79" spans="1:13" x14ac:dyDescent="0.25">
      <c r="A79" s="76"/>
      <c r="B79" s="77" t="s">
        <v>42</v>
      </c>
      <c r="C79" s="78" t="s">
        <v>43</v>
      </c>
      <c r="D79" s="77" t="s">
        <v>42</v>
      </c>
      <c r="E79" s="78" t="s">
        <v>44</v>
      </c>
      <c r="F79" s="78" t="s">
        <v>42</v>
      </c>
      <c r="G79" s="36"/>
      <c r="L79" s="36"/>
    </row>
    <row r="80" spans="1:13" x14ac:dyDescent="0.25">
      <c r="A80" s="79" t="s">
        <v>1</v>
      </c>
      <c r="B80" s="73"/>
      <c r="C80" s="80"/>
      <c r="D80" s="73"/>
      <c r="E80" s="80"/>
      <c r="F80" s="79"/>
      <c r="G80" s="36"/>
      <c r="L80" s="36"/>
    </row>
    <row r="81" spans="1:12" x14ac:dyDescent="0.25">
      <c r="A81" s="81" t="s">
        <v>45</v>
      </c>
      <c r="B81" s="82">
        <v>561</v>
      </c>
      <c r="C81" s="158">
        <f>B81/F81</f>
        <v>0.37777777777777777</v>
      </c>
      <c r="D81" s="82">
        <f>F81-B81</f>
        <v>924</v>
      </c>
      <c r="E81" s="158">
        <f>D81/F81</f>
        <v>0.62222222222222223</v>
      </c>
      <c r="F81" s="83">
        <v>1485</v>
      </c>
      <c r="G81" s="36"/>
      <c r="L81" s="36"/>
    </row>
    <row r="82" spans="1:12" x14ac:dyDescent="0.25">
      <c r="A82" s="81" t="s">
        <v>213</v>
      </c>
      <c r="B82" s="82">
        <v>39</v>
      </c>
      <c r="C82" s="158">
        <f t="shared" ref="C82:C88" si="1">B82/F82</f>
        <v>9.0277777777777776E-2</v>
      </c>
      <c r="D82" s="82">
        <f t="shared" ref="D82:D88" si="2">F82-B82</f>
        <v>393</v>
      </c>
      <c r="E82" s="158">
        <f t="shared" ref="E82:E88" si="3">D82/F82</f>
        <v>0.90972222222222221</v>
      </c>
      <c r="F82" s="83">
        <v>432</v>
      </c>
      <c r="G82" s="36"/>
      <c r="L82" s="36"/>
    </row>
    <row r="83" spans="1:12" x14ac:dyDescent="0.25">
      <c r="A83" s="81" t="s">
        <v>46</v>
      </c>
      <c r="B83" s="82">
        <v>1200</v>
      </c>
      <c r="C83" s="158">
        <f t="shared" si="1"/>
        <v>0.8771929824561403</v>
      </c>
      <c r="D83" s="82">
        <f t="shared" si="2"/>
        <v>168</v>
      </c>
      <c r="E83" s="158">
        <f t="shared" si="3"/>
        <v>0.12280701754385964</v>
      </c>
      <c r="F83" s="83">
        <v>1368</v>
      </c>
      <c r="G83" s="36"/>
      <c r="L83" s="36"/>
    </row>
    <row r="84" spans="1:12" x14ac:dyDescent="0.25">
      <c r="A84" s="81" t="s">
        <v>47</v>
      </c>
      <c r="B84" s="82">
        <v>576</v>
      </c>
      <c r="C84" s="158">
        <f t="shared" si="1"/>
        <v>0.77108433734939763</v>
      </c>
      <c r="D84" s="82">
        <f t="shared" si="2"/>
        <v>171</v>
      </c>
      <c r="E84" s="158">
        <f t="shared" si="3"/>
        <v>0.2289156626506024</v>
      </c>
      <c r="F84" s="83">
        <v>747</v>
      </c>
      <c r="G84" s="36"/>
    </row>
    <row r="85" spans="1:12" x14ac:dyDescent="0.25">
      <c r="A85" s="81" t="s">
        <v>48</v>
      </c>
      <c r="B85" s="82">
        <v>1104</v>
      </c>
      <c r="C85" s="158">
        <f t="shared" si="1"/>
        <v>0.86588235294117644</v>
      </c>
      <c r="D85" s="82">
        <f t="shared" si="2"/>
        <v>171</v>
      </c>
      <c r="E85" s="158">
        <f t="shared" si="3"/>
        <v>0.13411764705882354</v>
      </c>
      <c r="F85" s="83">
        <v>1275</v>
      </c>
    </row>
    <row r="86" spans="1:12" x14ac:dyDescent="0.25">
      <c r="A86" s="81" t="s">
        <v>49</v>
      </c>
      <c r="B86" s="82">
        <v>978</v>
      </c>
      <c r="C86" s="158">
        <f t="shared" si="1"/>
        <v>0.55917667238421953</v>
      </c>
      <c r="D86" s="82">
        <f t="shared" si="2"/>
        <v>771</v>
      </c>
      <c r="E86" s="158">
        <f t="shared" si="3"/>
        <v>0.44082332761578047</v>
      </c>
      <c r="F86" s="83">
        <v>1749</v>
      </c>
    </row>
    <row r="87" spans="1:12" x14ac:dyDescent="0.25">
      <c r="A87" s="84" t="s">
        <v>50</v>
      </c>
      <c r="B87" s="85">
        <v>846</v>
      </c>
      <c r="C87" s="158">
        <f t="shared" si="1"/>
        <v>0.87037037037037035</v>
      </c>
      <c r="D87" s="82">
        <f t="shared" si="2"/>
        <v>126</v>
      </c>
      <c r="E87" s="158">
        <f t="shared" si="3"/>
        <v>0.12962962962962962</v>
      </c>
      <c r="F87" s="83">
        <v>972</v>
      </c>
    </row>
    <row r="88" spans="1:12" x14ac:dyDescent="0.25">
      <c r="A88" s="86" t="s">
        <v>51</v>
      </c>
      <c r="B88" s="87">
        <v>615</v>
      </c>
      <c r="C88" s="158">
        <f t="shared" si="1"/>
        <v>0.64263322884012541</v>
      </c>
      <c r="D88" s="82">
        <f t="shared" si="2"/>
        <v>342</v>
      </c>
      <c r="E88" s="158">
        <f t="shared" si="3"/>
        <v>0.35736677115987459</v>
      </c>
      <c r="F88" s="88">
        <v>957</v>
      </c>
    </row>
    <row r="89" spans="1:12" x14ac:dyDescent="0.25">
      <c r="A89" s="89" t="s">
        <v>52</v>
      </c>
      <c r="B89" s="90">
        <f>SUM(B81:B88)</f>
        <v>5919</v>
      </c>
      <c r="C89" s="159">
        <f>B89/F89</f>
        <v>0.65876460767946576</v>
      </c>
      <c r="D89" s="90">
        <f>F89-B89</f>
        <v>3066</v>
      </c>
      <c r="E89" s="159">
        <f>D89/F89</f>
        <v>0.34123539232053424</v>
      </c>
      <c r="F89" s="92">
        <f>SUM(F81:F88)</f>
        <v>8985</v>
      </c>
    </row>
    <row r="90" spans="1:12" x14ac:dyDescent="0.25">
      <c r="A90" s="93"/>
      <c r="B90" s="94"/>
      <c r="C90" s="95"/>
      <c r="D90" s="96"/>
      <c r="E90" s="95"/>
      <c r="F90" s="97"/>
    </row>
    <row r="91" spans="1:12" x14ac:dyDescent="0.25">
      <c r="A91" s="79" t="s">
        <v>53</v>
      </c>
      <c r="B91" s="94"/>
      <c r="C91" s="95"/>
      <c r="D91" s="96"/>
      <c r="E91" s="95"/>
      <c r="F91" s="97"/>
    </row>
    <row r="92" spans="1:12" x14ac:dyDescent="0.25">
      <c r="A92" s="81" t="s">
        <v>45</v>
      </c>
      <c r="B92" s="82">
        <v>189</v>
      </c>
      <c r="C92" s="158">
        <f>B92/F92</f>
        <v>0.55752212389380529</v>
      </c>
      <c r="D92" s="82">
        <f>F92-B92</f>
        <v>150</v>
      </c>
      <c r="E92" s="158">
        <f>D92/F92</f>
        <v>0.44247787610619471</v>
      </c>
      <c r="F92" s="83">
        <v>339</v>
      </c>
      <c r="I92" s="44"/>
    </row>
    <row r="93" spans="1:12" x14ac:dyDescent="0.25">
      <c r="A93" s="81" t="s">
        <v>213</v>
      </c>
      <c r="B93" s="82">
        <v>69</v>
      </c>
      <c r="C93" s="158">
        <f t="shared" ref="C93:C99" si="4">B93/F93</f>
        <v>1</v>
      </c>
      <c r="D93" s="82">
        <f t="shared" ref="D93:D99" si="5">F93-B93</f>
        <v>0</v>
      </c>
      <c r="E93" s="158">
        <f t="shared" ref="E93:E99" si="6">D93/F93</f>
        <v>0</v>
      </c>
      <c r="F93" s="83">
        <v>69</v>
      </c>
      <c r="I93" s="44"/>
    </row>
    <row r="94" spans="1:12" x14ac:dyDescent="0.25">
      <c r="A94" s="81" t="s">
        <v>46</v>
      </c>
      <c r="B94" s="82">
        <v>168</v>
      </c>
      <c r="C94" s="158">
        <f t="shared" si="4"/>
        <v>1</v>
      </c>
      <c r="D94" s="82">
        <f t="shared" si="5"/>
        <v>0</v>
      </c>
      <c r="E94" s="158">
        <f t="shared" si="6"/>
        <v>0</v>
      </c>
      <c r="F94" s="83">
        <v>168</v>
      </c>
      <c r="I94" s="44"/>
    </row>
    <row r="95" spans="1:12" x14ac:dyDescent="0.25">
      <c r="A95" s="81" t="s">
        <v>47</v>
      </c>
      <c r="B95" s="82">
        <v>42</v>
      </c>
      <c r="C95" s="158">
        <f t="shared" si="4"/>
        <v>0.24561403508771928</v>
      </c>
      <c r="D95" s="82">
        <f t="shared" si="5"/>
        <v>129</v>
      </c>
      <c r="E95" s="158">
        <f t="shared" si="6"/>
        <v>0.75438596491228072</v>
      </c>
      <c r="F95" s="83">
        <v>171</v>
      </c>
      <c r="I95" s="44"/>
    </row>
    <row r="96" spans="1:12" x14ac:dyDescent="0.25">
      <c r="A96" s="81" t="s">
        <v>48</v>
      </c>
      <c r="B96" s="82">
        <v>165</v>
      </c>
      <c r="C96" s="158">
        <f t="shared" si="4"/>
        <v>0.55555555555555558</v>
      </c>
      <c r="D96" s="82">
        <f t="shared" si="5"/>
        <v>132</v>
      </c>
      <c r="E96" s="158">
        <f t="shared" si="6"/>
        <v>0.44444444444444442</v>
      </c>
      <c r="F96" s="83">
        <v>297</v>
      </c>
      <c r="I96" s="44"/>
    </row>
    <row r="97" spans="1:9" x14ac:dyDescent="0.25">
      <c r="A97" s="81" t="s">
        <v>49</v>
      </c>
      <c r="B97" s="82">
        <v>384</v>
      </c>
      <c r="C97" s="158">
        <f t="shared" si="4"/>
        <v>0.59813084112149528</v>
      </c>
      <c r="D97" s="82">
        <f t="shared" si="5"/>
        <v>258</v>
      </c>
      <c r="E97" s="158">
        <f t="shared" si="6"/>
        <v>0.40186915887850466</v>
      </c>
      <c r="F97" s="83">
        <v>642</v>
      </c>
      <c r="I97" s="44"/>
    </row>
    <row r="98" spans="1:9" x14ac:dyDescent="0.25">
      <c r="A98" s="84" t="s">
        <v>50</v>
      </c>
      <c r="B98" s="85">
        <v>129</v>
      </c>
      <c r="C98" s="158">
        <f t="shared" si="4"/>
        <v>0.89583333333333337</v>
      </c>
      <c r="D98" s="82">
        <f t="shared" si="5"/>
        <v>15</v>
      </c>
      <c r="E98" s="158">
        <f t="shared" si="6"/>
        <v>0.10416666666666667</v>
      </c>
      <c r="F98" s="88">
        <v>144</v>
      </c>
      <c r="I98" s="44"/>
    </row>
    <row r="99" spans="1:9" x14ac:dyDescent="0.25">
      <c r="A99" s="86" t="s">
        <v>51</v>
      </c>
      <c r="B99" s="87">
        <v>285</v>
      </c>
      <c r="C99" s="158">
        <f t="shared" si="4"/>
        <v>1</v>
      </c>
      <c r="D99" s="82">
        <f t="shared" si="5"/>
        <v>0</v>
      </c>
      <c r="E99" s="158">
        <f t="shared" si="6"/>
        <v>0</v>
      </c>
      <c r="F99" s="98">
        <v>285</v>
      </c>
      <c r="I99" s="44"/>
    </row>
    <row r="100" spans="1:9" x14ac:dyDescent="0.25">
      <c r="A100" s="161" t="s">
        <v>65</v>
      </c>
      <c r="B100" s="90">
        <f>SUM(B92:B99)</f>
        <v>1431</v>
      </c>
      <c r="C100" s="159">
        <f>B100/F100</f>
        <v>0.67659574468085104</v>
      </c>
      <c r="D100" s="90">
        <f>F100-B100</f>
        <v>684</v>
      </c>
      <c r="E100" s="159">
        <f>D100/F100</f>
        <v>0.32340425531914896</v>
      </c>
      <c r="F100" s="92">
        <f>SUM(F92:F99)</f>
        <v>2115</v>
      </c>
      <c r="I100" s="44"/>
    </row>
    <row r="101" spans="1:9" x14ac:dyDescent="0.25">
      <c r="A101" s="97"/>
      <c r="B101" s="99"/>
      <c r="C101" s="100"/>
      <c r="D101" s="99"/>
      <c r="E101" s="100"/>
      <c r="F101" s="101"/>
      <c r="I101" s="44"/>
    </row>
    <row r="102" spans="1:9" x14ac:dyDescent="0.25">
      <c r="A102" s="79" t="s">
        <v>4</v>
      </c>
      <c r="B102" s="94"/>
      <c r="C102" s="95"/>
      <c r="D102" s="96"/>
      <c r="E102" s="95"/>
      <c r="F102" s="97"/>
      <c r="I102" s="44"/>
    </row>
    <row r="103" spans="1:9" x14ac:dyDescent="0.25">
      <c r="A103" s="81" t="s">
        <v>45</v>
      </c>
      <c r="B103" s="82">
        <v>750</v>
      </c>
      <c r="C103" s="158">
        <f>B103/F103</f>
        <v>0.41118421052631576</v>
      </c>
      <c r="D103" s="82">
        <f>F103-B103</f>
        <v>1074</v>
      </c>
      <c r="E103" s="158">
        <f>D103/F103</f>
        <v>0.58881578947368418</v>
      </c>
      <c r="F103" s="83">
        <v>1824</v>
      </c>
      <c r="I103" s="44"/>
    </row>
    <row r="104" spans="1:9" x14ac:dyDescent="0.25">
      <c r="A104" s="81" t="s">
        <v>213</v>
      </c>
      <c r="B104" s="82">
        <v>108</v>
      </c>
      <c r="C104" s="158">
        <f t="shared" ref="C104:C110" si="7">B104/F104</f>
        <v>0.21556886227544911</v>
      </c>
      <c r="D104" s="82">
        <f t="shared" ref="D104:D110" si="8">F104-B104</f>
        <v>393</v>
      </c>
      <c r="E104" s="158">
        <f t="shared" ref="E104:E110" si="9">D104/F104</f>
        <v>0.78443113772455086</v>
      </c>
      <c r="F104" s="83">
        <v>501</v>
      </c>
      <c r="I104" s="44"/>
    </row>
    <row r="105" spans="1:9" x14ac:dyDescent="0.25">
      <c r="A105" s="81" t="s">
        <v>46</v>
      </c>
      <c r="B105" s="82">
        <v>1368</v>
      </c>
      <c r="C105" s="158">
        <f t="shared" si="7"/>
        <v>0.890625</v>
      </c>
      <c r="D105" s="82">
        <f t="shared" si="8"/>
        <v>168</v>
      </c>
      <c r="E105" s="158">
        <f t="shared" si="9"/>
        <v>0.109375</v>
      </c>
      <c r="F105" s="83">
        <v>1536</v>
      </c>
      <c r="I105" s="44"/>
    </row>
    <row r="106" spans="1:9" x14ac:dyDescent="0.25">
      <c r="A106" s="81" t="s">
        <v>47</v>
      </c>
      <c r="B106" s="82">
        <v>618</v>
      </c>
      <c r="C106" s="158">
        <f t="shared" si="7"/>
        <v>0.67320261437908502</v>
      </c>
      <c r="D106" s="82">
        <f t="shared" si="8"/>
        <v>300</v>
      </c>
      <c r="E106" s="158">
        <f t="shared" si="9"/>
        <v>0.32679738562091504</v>
      </c>
      <c r="F106" s="83">
        <v>918</v>
      </c>
      <c r="I106" s="44"/>
    </row>
    <row r="107" spans="1:9" x14ac:dyDescent="0.25">
      <c r="A107" s="81" t="s">
        <v>48</v>
      </c>
      <c r="B107" s="82">
        <v>1269</v>
      </c>
      <c r="C107" s="158">
        <f t="shared" si="7"/>
        <v>0.8072519083969466</v>
      </c>
      <c r="D107" s="82">
        <f t="shared" si="8"/>
        <v>303</v>
      </c>
      <c r="E107" s="158">
        <f t="shared" si="9"/>
        <v>0.19274809160305342</v>
      </c>
      <c r="F107" s="83">
        <v>1572</v>
      </c>
      <c r="I107" s="44"/>
    </row>
    <row r="108" spans="1:9" x14ac:dyDescent="0.25">
      <c r="A108" s="81" t="s">
        <v>49</v>
      </c>
      <c r="B108" s="82">
        <v>1362</v>
      </c>
      <c r="C108" s="158">
        <f t="shared" si="7"/>
        <v>0.56963613550815562</v>
      </c>
      <c r="D108" s="82">
        <f t="shared" si="8"/>
        <v>1029</v>
      </c>
      <c r="E108" s="158">
        <f t="shared" si="9"/>
        <v>0.43036386449184444</v>
      </c>
      <c r="F108" s="83">
        <v>2391</v>
      </c>
      <c r="I108" s="44"/>
    </row>
    <row r="109" spans="1:9" x14ac:dyDescent="0.25">
      <c r="A109" s="84" t="s">
        <v>50</v>
      </c>
      <c r="B109" s="85">
        <v>975</v>
      </c>
      <c r="C109" s="158">
        <f t="shared" si="7"/>
        <v>0.87365591397849462</v>
      </c>
      <c r="D109" s="82">
        <f t="shared" si="8"/>
        <v>141</v>
      </c>
      <c r="E109" s="158">
        <f t="shared" si="9"/>
        <v>0.12634408602150538</v>
      </c>
      <c r="F109" s="88">
        <v>1116</v>
      </c>
      <c r="I109" s="44"/>
    </row>
    <row r="110" spans="1:9" x14ac:dyDescent="0.25">
      <c r="A110" s="86" t="s">
        <v>51</v>
      </c>
      <c r="B110" s="87">
        <v>900</v>
      </c>
      <c r="C110" s="158">
        <f t="shared" si="7"/>
        <v>0.72463768115942029</v>
      </c>
      <c r="D110" s="82">
        <f t="shared" si="8"/>
        <v>342</v>
      </c>
      <c r="E110" s="158">
        <f t="shared" si="9"/>
        <v>0.27536231884057971</v>
      </c>
      <c r="F110" s="98">
        <v>1242</v>
      </c>
      <c r="I110" s="44"/>
    </row>
    <row r="111" spans="1:9" x14ac:dyDescent="0.25">
      <c r="A111" s="161" t="s">
        <v>54</v>
      </c>
      <c r="B111" s="90">
        <f>SUM(B103:B110)</f>
        <v>7350</v>
      </c>
      <c r="C111" s="159">
        <f>B111/F111</f>
        <v>0.66216216216216217</v>
      </c>
      <c r="D111" s="90">
        <f>F111-B111</f>
        <v>3750</v>
      </c>
      <c r="E111" s="159">
        <f>D111/F111</f>
        <v>0.33783783783783783</v>
      </c>
      <c r="F111" s="92">
        <f>SUM(F103:F110)</f>
        <v>11100</v>
      </c>
      <c r="I111" s="44"/>
    </row>
    <row r="112" spans="1:9" x14ac:dyDescent="0.25">
      <c r="A112" s="102"/>
      <c r="B112" s="102"/>
      <c r="C112" s="102"/>
      <c r="D112" s="102"/>
      <c r="E112" s="102"/>
      <c r="F112" s="102"/>
      <c r="I112" s="44"/>
    </row>
    <row r="113" spans="1:9" x14ac:dyDescent="0.25">
      <c r="A113" s="102" t="s">
        <v>97</v>
      </c>
      <c r="B113" s="102"/>
      <c r="C113" s="102"/>
      <c r="D113" s="102"/>
      <c r="E113" s="102"/>
      <c r="F113" s="102"/>
      <c r="I113" s="44"/>
    </row>
    <row r="114" spans="1:9" x14ac:dyDescent="0.25">
      <c r="B114" s="102"/>
      <c r="C114" s="102"/>
      <c r="D114" s="102"/>
      <c r="E114" s="102"/>
      <c r="F114" s="102"/>
      <c r="I114" s="44"/>
    </row>
    <row r="115" spans="1:9" x14ac:dyDescent="0.25">
      <c r="B115" s="44"/>
      <c r="C115" s="44"/>
      <c r="D115" s="44"/>
      <c r="I115" s="44"/>
    </row>
    <row r="116" spans="1:9" x14ac:dyDescent="0.25">
      <c r="B116" s="44"/>
      <c r="C116" s="44"/>
      <c r="D116" s="44"/>
      <c r="I116" s="44"/>
    </row>
    <row r="117" spans="1:9" x14ac:dyDescent="0.25">
      <c r="B117" s="44"/>
      <c r="C117" s="44"/>
      <c r="D117" s="44"/>
      <c r="I117" s="44"/>
    </row>
    <row r="118" spans="1:9" x14ac:dyDescent="0.25">
      <c r="B118" s="44"/>
      <c r="C118" s="44"/>
      <c r="D118" s="44"/>
    </row>
    <row r="119" spans="1:9" x14ac:dyDescent="0.25">
      <c r="B119" s="44"/>
      <c r="C119" s="44"/>
      <c r="D119" s="44"/>
    </row>
    <row r="120" spans="1:9" x14ac:dyDescent="0.25">
      <c r="B120" s="44"/>
      <c r="C120" s="44"/>
      <c r="D120" s="44"/>
    </row>
    <row r="121" spans="1:9" x14ac:dyDescent="0.25">
      <c r="B121" s="44"/>
      <c r="C121" s="44"/>
      <c r="D121" s="44"/>
    </row>
    <row r="122" spans="1:9" x14ac:dyDescent="0.25">
      <c r="B122" s="44"/>
      <c r="C122" s="44"/>
      <c r="D122" s="44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2" width="10.75" style="44" customWidth="1"/>
    <col min="13" max="13" width="10.62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7" ht="18" x14ac:dyDescent="0.25">
      <c r="A3" s="48"/>
      <c r="B3" s="49"/>
      <c r="C3" s="50"/>
      <c r="D3" s="50"/>
      <c r="E3" s="51"/>
      <c r="F3" s="51"/>
      <c r="G3" s="51"/>
      <c r="H3" s="51"/>
      <c r="I3" s="50"/>
      <c r="J3" s="51"/>
      <c r="K3" s="51"/>
      <c r="L3" s="51"/>
    </row>
    <row r="4" spans="1:17" ht="18" x14ac:dyDescent="0.25">
      <c r="A4" s="22" t="s">
        <v>0</v>
      </c>
      <c r="B4" s="23" t="s">
        <v>69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/>
      <c r="C8" s="16"/>
      <c r="D8" s="16"/>
      <c r="E8" s="16"/>
      <c r="F8" s="16">
        <v>89</v>
      </c>
      <c r="G8" s="29"/>
      <c r="H8" s="67" t="s">
        <v>1</v>
      </c>
      <c r="I8" s="30"/>
      <c r="J8" s="16"/>
      <c r="K8" s="16"/>
      <c r="L8" s="16"/>
      <c r="M8" s="16">
        <v>60</v>
      </c>
      <c r="N8" s="29"/>
      <c r="O8" s="29"/>
      <c r="P8" s="29"/>
      <c r="Q8" s="29"/>
    </row>
    <row r="9" spans="1:17" x14ac:dyDescent="0.25">
      <c r="A9" s="2" t="s">
        <v>2</v>
      </c>
      <c r="B9" s="30"/>
      <c r="C9" s="16"/>
      <c r="D9" s="16"/>
      <c r="E9" s="16"/>
      <c r="F9" s="16">
        <v>41</v>
      </c>
      <c r="G9" s="29"/>
      <c r="H9" s="67" t="s">
        <v>2</v>
      </c>
      <c r="I9" s="30"/>
      <c r="J9" s="16"/>
      <c r="K9" s="16"/>
      <c r="L9" s="16"/>
      <c r="M9" s="16">
        <v>35</v>
      </c>
      <c r="N9" s="29"/>
      <c r="O9" s="29"/>
      <c r="P9" s="29"/>
      <c r="Q9" s="29"/>
    </row>
    <row r="10" spans="1:17" x14ac:dyDescent="0.25">
      <c r="A10" s="2" t="s">
        <v>5</v>
      </c>
      <c r="B10" s="30"/>
      <c r="C10" s="16"/>
      <c r="D10" s="16"/>
      <c r="E10" s="16"/>
      <c r="F10" s="16">
        <v>0</v>
      </c>
      <c r="G10" s="29"/>
      <c r="H10" s="67" t="s">
        <v>5</v>
      </c>
      <c r="I10" s="30"/>
      <c r="J10" s="16"/>
      <c r="K10" s="16"/>
      <c r="L10" s="16"/>
      <c r="M10" s="16">
        <v>0</v>
      </c>
      <c r="N10" s="29"/>
      <c r="O10" s="29"/>
      <c r="P10" s="29"/>
      <c r="Q10" s="29"/>
    </row>
    <row r="11" spans="1:17" x14ac:dyDescent="0.25">
      <c r="A11" s="2" t="s">
        <v>3</v>
      </c>
      <c r="B11" s="30"/>
      <c r="C11" s="16"/>
      <c r="D11" s="16"/>
      <c r="E11" s="16"/>
      <c r="F11" s="16">
        <v>0</v>
      </c>
      <c r="G11" s="29"/>
      <c r="H11" s="67" t="s">
        <v>3</v>
      </c>
      <c r="I11" s="30"/>
      <c r="J11" s="16"/>
      <c r="K11" s="16"/>
      <c r="L11" s="16"/>
      <c r="M11" s="16">
        <v>0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0</v>
      </c>
      <c r="C12" s="13">
        <f>SUM(C8:C11)</f>
        <v>0</v>
      </c>
      <c r="D12" s="13">
        <f>SUM(D8:D11)</f>
        <v>0</v>
      </c>
      <c r="E12" s="13">
        <f>SUM(E8:E11)</f>
        <v>0</v>
      </c>
      <c r="F12" s="13">
        <f>SUM(F8:F11)</f>
        <v>130</v>
      </c>
      <c r="G12" s="29"/>
      <c r="H12" s="141" t="s">
        <v>4</v>
      </c>
      <c r="I12" s="32">
        <f>SUM(I8:I11)</f>
        <v>0</v>
      </c>
      <c r="J12" s="13">
        <f>SUM(J8:J11)</f>
        <v>0</v>
      </c>
      <c r="K12" s="13">
        <f>SUM(K8:K11)</f>
        <v>0</v>
      </c>
      <c r="L12" s="13">
        <f>SUM(L8:L11)</f>
        <v>0</v>
      </c>
      <c r="M12" s="13">
        <f>SUM(M8:M11)</f>
        <v>95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52"/>
      <c r="E13" s="2"/>
      <c r="F13" s="2"/>
      <c r="G13" s="2"/>
      <c r="H13" s="142"/>
      <c r="I13" s="53"/>
      <c r="J13" s="35"/>
      <c r="K13" s="53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3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/>
      <c r="C16" s="16"/>
      <c r="D16" s="16"/>
      <c r="E16" s="16"/>
      <c r="F16" s="16">
        <v>102</v>
      </c>
      <c r="G16" s="7"/>
      <c r="H16" s="144" t="s">
        <v>1</v>
      </c>
      <c r="I16" s="30"/>
      <c r="J16" s="16"/>
      <c r="K16" s="16"/>
      <c r="L16" s="16"/>
      <c r="M16" s="16">
        <v>1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/>
      <c r="C17" s="16"/>
      <c r="D17" s="16"/>
      <c r="E17" s="16"/>
      <c r="F17" s="16">
        <v>31</v>
      </c>
      <c r="G17" s="7"/>
      <c r="H17" s="144" t="s">
        <v>2</v>
      </c>
      <c r="I17" s="30"/>
      <c r="J17" s="16"/>
      <c r="K17" s="16"/>
      <c r="L17" s="16"/>
      <c r="M17" s="16">
        <v>1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/>
      <c r="C18" s="16"/>
      <c r="D18" s="16"/>
      <c r="E18" s="16"/>
      <c r="F18" s="16">
        <v>0</v>
      </c>
      <c r="G18" s="7"/>
      <c r="H18" s="144" t="s">
        <v>5</v>
      </c>
      <c r="I18" s="30"/>
      <c r="J18" s="16"/>
      <c r="K18" s="16"/>
      <c r="L18" s="16"/>
      <c r="M18" s="16">
        <v>0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/>
      <c r="C19" s="16"/>
      <c r="D19" s="16"/>
      <c r="E19" s="16"/>
      <c r="F19" s="16">
        <v>0</v>
      </c>
      <c r="G19" s="7"/>
      <c r="H19" s="144" t="s">
        <v>3</v>
      </c>
      <c r="I19" s="30"/>
      <c r="J19" s="16"/>
      <c r="K19" s="16"/>
      <c r="L19" s="16"/>
      <c r="M19" s="16">
        <v>0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0</v>
      </c>
      <c r="C20" s="13">
        <f>SUM(C16:C19)</f>
        <v>0</v>
      </c>
      <c r="D20" s="13">
        <f>SUM(D16:D19)</f>
        <v>0</v>
      </c>
      <c r="E20" s="13">
        <f>SUM(E16:E19)</f>
        <v>0</v>
      </c>
      <c r="F20" s="13">
        <f>SUM(F16:F19)</f>
        <v>133</v>
      </c>
      <c r="G20" s="7"/>
      <c r="H20" s="147" t="s">
        <v>4</v>
      </c>
      <c r="I20" s="32">
        <f>SUM(I16:I19)</f>
        <v>0</v>
      </c>
      <c r="J20" s="13">
        <f>SUM(J16:J19)</f>
        <v>0</v>
      </c>
      <c r="K20" s="13">
        <f>SUM(K16:K19)</f>
        <v>0</v>
      </c>
      <c r="L20" s="13">
        <f>SUM(L16:L19)</f>
        <v>0</v>
      </c>
      <c r="M20" s="13">
        <f>SUM(M16:M19)</f>
        <v>2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>
        <v>7</v>
      </c>
    </row>
    <row r="26" spans="1:17" s="24" customFormat="1" ht="14.1" customHeight="1" x14ac:dyDescent="0.25">
      <c r="A26" s="7" t="s">
        <v>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>
        <v>0</v>
      </c>
    </row>
    <row r="27" spans="1:17" s="24" customFormat="1" x14ac:dyDescent="0.25">
      <c r="A27" s="7" t="s">
        <v>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>
        <v>0</v>
      </c>
    </row>
    <row r="28" spans="1:17" s="24" customFormat="1" ht="14.1" customHeight="1" x14ac:dyDescent="0.25">
      <c r="A28" s="7" t="s">
        <v>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>
        <v>0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0</v>
      </c>
      <c r="C29" s="13">
        <f t="shared" si="0"/>
        <v>0</v>
      </c>
      <c r="D29" s="13">
        <f t="shared" si="0"/>
        <v>0</v>
      </c>
      <c r="E29" s="13">
        <f t="shared" si="0"/>
        <v>0</v>
      </c>
      <c r="F29" s="13">
        <f t="shared" si="0"/>
        <v>0</v>
      </c>
      <c r="G29" s="13">
        <f t="shared" si="0"/>
        <v>0</v>
      </c>
      <c r="H29" s="13">
        <f t="shared" si="0"/>
        <v>0</v>
      </c>
      <c r="I29" s="13">
        <f>SUM(I25:I28)</f>
        <v>0</v>
      </c>
      <c r="J29" s="13">
        <f>SUM(J25:J28)</f>
        <v>0</v>
      </c>
      <c r="K29" s="13">
        <f>SUM(K25:K28)</f>
        <v>0</v>
      </c>
      <c r="L29" s="13">
        <f>SUM(L25:L28)</f>
        <v>7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3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/>
      <c r="C33" s="9"/>
      <c r="D33" s="9"/>
      <c r="E33" s="9"/>
      <c r="F33" s="9">
        <v>80</v>
      </c>
      <c r="G33" s="4"/>
      <c r="H33" s="145" t="s">
        <v>103</v>
      </c>
      <c r="I33" s="45"/>
      <c r="J33" s="45"/>
      <c r="K33" s="45"/>
      <c r="L33" s="45"/>
      <c r="M33" s="45" t="s">
        <v>235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/>
      <c r="C34" s="9"/>
      <c r="D34" s="9"/>
      <c r="E34" s="9"/>
      <c r="F34" s="9">
        <v>29</v>
      </c>
      <c r="G34" s="4"/>
      <c r="H34" s="145" t="s">
        <v>104</v>
      </c>
      <c r="I34" s="46"/>
      <c r="J34" s="46"/>
      <c r="K34" s="46"/>
      <c r="L34" s="46"/>
      <c r="M34" s="46" t="s">
        <v>236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/>
      <c r="C35" s="9"/>
      <c r="D35" s="9"/>
      <c r="E35" s="9"/>
      <c r="F35" s="9">
        <v>0</v>
      </c>
      <c r="G35" s="4"/>
      <c r="H35" s="145" t="s">
        <v>105</v>
      </c>
      <c r="I35" s="46"/>
      <c r="J35" s="46"/>
      <c r="K35" s="46"/>
      <c r="L35" s="46"/>
      <c r="M35" s="163" t="s">
        <v>237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0</v>
      </c>
      <c r="C36" s="13">
        <f>SUM(C33:C35)</f>
        <v>0</v>
      </c>
      <c r="D36" s="13">
        <f>SUM(D33:D35)</f>
        <v>0</v>
      </c>
      <c r="E36" s="13">
        <f>SUM(E33:E35)</f>
        <v>0</v>
      </c>
      <c r="F36" s="13">
        <f>SUM(F33:F35)</f>
        <v>109</v>
      </c>
      <c r="G36" s="4"/>
      <c r="H36" s="146" t="s">
        <v>118</v>
      </c>
      <c r="I36" s="47"/>
      <c r="J36" s="47"/>
      <c r="K36" s="45"/>
      <c r="L36" s="47"/>
      <c r="M36" s="47" t="s">
        <v>238</v>
      </c>
      <c r="N36" s="29"/>
      <c r="O36" s="29"/>
      <c r="P36" s="29"/>
      <c r="Q36" s="29"/>
    </row>
    <row r="37" spans="1:17" ht="14.1" customHeight="1" x14ac:dyDescent="0.25">
      <c r="B37" s="44"/>
      <c r="C37" s="44"/>
      <c r="D37" s="44"/>
      <c r="F37" s="21"/>
      <c r="G37" s="4"/>
      <c r="H37" s="146" t="s">
        <v>119</v>
      </c>
      <c r="I37" s="47"/>
      <c r="J37" s="47"/>
      <c r="K37" s="45"/>
      <c r="L37" s="47"/>
      <c r="M37" s="47" t="s">
        <v>239</v>
      </c>
      <c r="N37" s="29"/>
      <c r="O37" s="29"/>
      <c r="P37" s="29"/>
      <c r="Q37" s="29"/>
    </row>
    <row r="38" spans="1:17" ht="14.1" customHeight="1" x14ac:dyDescent="0.25">
      <c r="B38" s="44"/>
      <c r="C38" s="44"/>
      <c r="D38" s="44"/>
      <c r="F38" s="21"/>
      <c r="G38" s="4"/>
      <c r="H38" s="4"/>
      <c r="I38" s="4"/>
      <c r="J38" s="4"/>
      <c r="K38" s="2"/>
      <c r="L38" s="11" t="s">
        <v>96</v>
      </c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>
        <v>1206</v>
      </c>
      <c r="M43" s="16">
        <v>1179</v>
      </c>
      <c r="N43" s="37"/>
    </row>
    <row r="44" spans="1:17" s="24" customFormat="1" x14ac:dyDescent="0.25">
      <c r="A44" s="7" t="s">
        <v>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>
        <v>352</v>
      </c>
      <c r="M44" s="16">
        <v>329</v>
      </c>
      <c r="N44" s="37"/>
    </row>
    <row r="45" spans="1:17" s="24" customFormat="1" x14ac:dyDescent="0.25">
      <c r="A45" s="7" t="s">
        <v>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>
        <v>0</v>
      </c>
      <c r="M45" s="16">
        <v>0</v>
      </c>
      <c r="N45" s="37"/>
    </row>
    <row r="46" spans="1:17" s="24" customFormat="1" x14ac:dyDescent="0.25">
      <c r="A46" s="12" t="s">
        <v>4</v>
      </c>
      <c r="B46" s="42">
        <f t="shared" ref="B46:J46" si="1">SUM(B43:B45)</f>
        <v>0</v>
      </c>
      <c r="C46" s="42">
        <f t="shared" si="1"/>
        <v>0</v>
      </c>
      <c r="D46" s="42">
        <f t="shared" si="1"/>
        <v>0</v>
      </c>
      <c r="E46" s="42">
        <f t="shared" si="1"/>
        <v>0</v>
      </c>
      <c r="F46" s="42">
        <f t="shared" si="1"/>
        <v>0</v>
      </c>
      <c r="G46" s="42">
        <f t="shared" si="1"/>
        <v>0</v>
      </c>
      <c r="H46" s="42">
        <f t="shared" si="1"/>
        <v>0</v>
      </c>
      <c r="I46" s="42">
        <f t="shared" si="1"/>
        <v>0</v>
      </c>
      <c r="J46" s="42">
        <f t="shared" si="1"/>
        <v>0</v>
      </c>
      <c r="K46" s="42">
        <f>SUM(K43:K45)</f>
        <v>0</v>
      </c>
      <c r="L46" s="42">
        <f>SUM(L43:L45)</f>
        <v>1558</v>
      </c>
      <c r="M46" s="42">
        <f>SUM(M43:M45)</f>
        <v>1508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7" s="24" customFormat="1" ht="16.5" thickBot="1" x14ac:dyDescent="0.3">
      <c r="A49" s="54"/>
      <c r="B49" s="55" t="s">
        <v>23</v>
      </c>
      <c r="C49" s="55" t="s">
        <v>24</v>
      </c>
      <c r="D49" s="55" t="s">
        <v>25</v>
      </c>
      <c r="E49" s="55" t="s">
        <v>206</v>
      </c>
      <c r="I49" s="55" t="s">
        <v>23</v>
      </c>
      <c r="J49" s="55" t="s">
        <v>24</v>
      </c>
      <c r="K49" s="55" t="s">
        <v>25</v>
      </c>
      <c r="L49" s="55" t="s">
        <v>206</v>
      </c>
      <c r="M49" s="37"/>
      <c r="N49" s="37"/>
      <c r="O49" s="37"/>
      <c r="P49" s="37"/>
      <c r="Q49" s="37"/>
    </row>
    <row r="50" spans="1:17" s="24" customFormat="1" ht="16.5" thickTop="1" x14ac:dyDescent="0.25">
      <c r="A50" s="56" t="s">
        <v>28</v>
      </c>
      <c r="B50" s="57"/>
      <c r="C50" s="57"/>
      <c r="D50" s="57"/>
      <c r="E50" s="57"/>
      <c r="G50" s="44"/>
      <c r="M50" s="37"/>
      <c r="N50" s="37"/>
      <c r="O50" s="37"/>
      <c r="P50" s="37"/>
      <c r="Q50" s="37"/>
    </row>
    <row r="51" spans="1:17" s="24" customFormat="1" x14ac:dyDescent="0.25">
      <c r="A51" s="58" t="s">
        <v>7</v>
      </c>
      <c r="B51" s="59"/>
      <c r="C51" s="59"/>
      <c r="D51" s="59"/>
      <c r="E51" s="59">
        <v>1</v>
      </c>
      <c r="G51" s="44"/>
      <c r="H51" s="150" t="s">
        <v>13</v>
      </c>
      <c r="I51" s="59"/>
      <c r="J51" s="59"/>
      <c r="K51" s="59"/>
      <c r="L51" s="59">
        <v>0</v>
      </c>
      <c r="M51" s="37"/>
      <c r="N51" s="37"/>
      <c r="O51" s="37"/>
      <c r="P51" s="37"/>
      <c r="Q51" s="37"/>
    </row>
    <row r="52" spans="1:17" s="24" customFormat="1" x14ac:dyDescent="0.25">
      <c r="A52" s="58" t="s">
        <v>8</v>
      </c>
      <c r="B52" s="59"/>
      <c r="C52" s="59"/>
      <c r="D52" s="59"/>
      <c r="E52" s="59">
        <v>4</v>
      </c>
      <c r="G52" s="44"/>
      <c r="I52" s="62"/>
      <c r="J52" s="62"/>
      <c r="K52" s="62"/>
      <c r="L52" s="62"/>
      <c r="M52" s="37"/>
      <c r="N52" s="37"/>
      <c r="O52" s="37"/>
      <c r="P52" s="37"/>
      <c r="Q52" s="37"/>
    </row>
    <row r="53" spans="1:17" s="24" customFormat="1" x14ac:dyDescent="0.25">
      <c r="A53" s="58" t="s">
        <v>11</v>
      </c>
      <c r="B53" s="59"/>
      <c r="C53" s="59"/>
      <c r="D53" s="59"/>
      <c r="E53" s="59">
        <v>1</v>
      </c>
      <c r="H53" s="150" t="s">
        <v>14</v>
      </c>
      <c r="I53" s="59"/>
      <c r="J53" s="59"/>
      <c r="K53" s="59"/>
      <c r="L53" s="59">
        <v>1</v>
      </c>
      <c r="M53" s="37"/>
      <c r="N53" s="37"/>
      <c r="O53" s="37"/>
      <c r="P53" s="37"/>
      <c r="Q53" s="37"/>
    </row>
    <row r="54" spans="1:17" s="24" customFormat="1" x14ac:dyDescent="0.25">
      <c r="A54" s="63"/>
      <c r="B54" s="57"/>
      <c r="C54" s="57"/>
      <c r="D54" s="57"/>
      <c r="E54" s="57"/>
      <c r="M54" s="37"/>
      <c r="N54" s="37"/>
      <c r="O54" s="37"/>
      <c r="P54" s="37"/>
      <c r="Q54" s="37"/>
    </row>
    <row r="55" spans="1:17" s="24" customFormat="1" x14ac:dyDescent="0.25">
      <c r="A55" s="64" t="s">
        <v>29</v>
      </c>
      <c r="B55" s="44"/>
      <c r="C55" s="44"/>
      <c r="D55" s="44"/>
      <c r="E55" s="44"/>
      <c r="H55" s="148" t="s">
        <v>9</v>
      </c>
      <c r="I55" s="60"/>
      <c r="J55" s="60"/>
      <c r="K55" s="60"/>
      <c r="L55" s="60"/>
      <c r="M55" s="37"/>
      <c r="N55" s="37"/>
      <c r="O55" s="37"/>
      <c r="P55" s="37"/>
      <c r="Q55" s="37"/>
    </row>
    <row r="56" spans="1:17" s="24" customFormat="1" x14ac:dyDescent="0.25">
      <c r="A56" s="58" t="s">
        <v>7</v>
      </c>
      <c r="B56" s="68"/>
      <c r="C56" s="68"/>
      <c r="D56" s="68"/>
      <c r="E56" s="68">
        <v>0</v>
      </c>
      <c r="H56" s="58" t="s">
        <v>7</v>
      </c>
      <c r="I56" s="59"/>
      <c r="J56" s="59"/>
      <c r="K56" s="59"/>
      <c r="L56" s="59">
        <v>0</v>
      </c>
      <c r="M56" s="37"/>
      <c r="N56" s="37"/>
      <c r="O56" s="37"/>
      <c r="P56" s="37"/>
      <c r="Q56" s="37"/>
    </row>
    <row r="57" spans="1:17" s="24" customFormat="1" x14ac:dyDescent="0.25">
      <c r="A57" s="65" t="s">
        <v>30</v>
      </c>
      <c r="B57" s="68"/>
      <c r="C57" s="68"/>
      <c r="D57" s="68"/>
      <c r="E57" s="68">
        <v>0</v>
      </c>
      <c r="H57" s="58" t="s">
        <v>8</v>
      </c>
      <c r="I57" s="59"/>
      <c r="J57" s="59"/>
      <c r="K57" s="59"/>
      <c r="L57" s="59">
        <v>0</v>
      </c>
      <c r="M57" s="37"/>
      <c r="N57" s="37"/>
      <c r="O57" s="37"/>
      <c r="P57" s="37"/>
      <c r="Q57" s="37"/>
    </row>
    <row r="58" spans="1:17" s="24" customFormat="1" x14ac:dyDescent="0.25">
      <c r="A58" s="58" t="s">
        <v>8</v>
      </c>
      <c r="B58" s="68"/>
      <c r="C58" s="68"/>
      <c r="D58" s="68"/>
      <c r="E58" s="68">
        <v>0</v>
      </c>
      <c r="H58" s="58" t="s">
        <v>11</v>
      </c>
      <c r="I58" s="59"/>
      <c r="J58" s="59"/>
      <c r="K58" s="59"/>
      <c r="L58" s="59">
        <v>0</v>
      </c>
      <c r="M58" s="37"/>
      <c r="N58" s="37"/>
      <c r="O58" s="37"/>
      <c r="P58" s="37"/>
      <c r="Q58" s="37"/>
    </row>
    <row r="59" spans="1:17" s="24" customFormat="1" x14ac:dyDescent="0.25">
      <c r="A59" s="60"/>
      <c r="B59" s="44"/>
      <c r="C59" s="44"/>
      <c r="D59" s="44"/>
      <c r="E59" s="44"/>
      <c r="H59" s="149"/>
      <c r="I59" s="44"/>
      <c r="J59" s="44"/>
      <c r="K59" s="44"/>
      <c r="L59" s="44"/>
      <c r="M59" s="37"/>
      <c r="N59" s="37"/>
      <c r="O59" s="37"/>
      <c r="P59" s="37"/>
      <c r="Q59" s="37"/>
    </row>
    <row r="60" spans="1:17" s="24" customFormat="1" x14ac:dyDescent="0.25">
      <c r="A60" s="61" t="s">
        <v>6</v>
      </c>
      <c r="B60" s="57"/>
      <c r="C60" s="57"/>
      <c r="D60" s="57"/>
      <c r="E60" s="57"/>
      <c r="H60" s="150" t="s">
        <v>10</v>
      </c>
      <c r="I60" s="57"/>
      <c r="J60" s="57"/>
      <c r="K60" s="57"/>
      <c r="L60" s="57"/>
      <c r="M60" s="37"/>
      <c r="N60" s="37"/>
      <c r="O60" s="37"/>
      <c r="P60" s="37"/>
      <c r="Q60" s="37"/>
    </row>
    <row r="61" spans="1:17" x14ac:dyDescent="0.25">
      <c r="A61" s="58" t="s">
        <v>7</v>
      </c>
      <c r="B61" s="59"/>
      <c r="C61" s="59"/>
      <c r="D61" s="59"/>
      <c r="E61" s="59">
        <v>0</v>
      </c>
      <c r="G61" s="24"/>
      <c r="H61" s="58" t="s">
        <v>7</v>
      </c>
      <c r="I61" s="59"/>
      <c r="J61" s="59"/>
      <c r="K61" s="59"/>
      <c r="L61" s="59">
        <v>0</v>
      </c>
      <c r="M61" s="29"/>
      <c r="N61" s="29"/>
      <c r="O61" s="29"/>
      <c r="P61" s="29"/>
      <c r="Q61" s="29"/>
    </row>
    <row r="62" spans="1:17" x14ac:dyDescent="0.25">
      <c r="A62" s="58" t="s">
        <v>8</v>
      </c>
      <c r="B62" s="59"/>
      <c r="C62" s="59"/>
      <c r="D62" s="59"/>
      <c r="E62" s="59">
        <v>0</v>
      </c>
      <c r="G62" s="24"/>
      <c r="H62" s="58" t="s">
        <v>8</v>
      </c>
      <c r="I62" s="59"/>
      <c r="J62" s="59"/>
      <c r="K62" s="59"/>
      <c r="L62" s="59">
        <v>0</v>
      </c>
      <c r="M62" s="36"/>
    </row>
    <row r="63" spans="1:17" x14ac:dyDescent="0.25">
      <c r="A63" s="58" t="s">
        <v>11</v>
      </c>
      <c r="B63" s="59"/>
      <c r="C63" s="59"/>
      <c r="D63" s="59"/>
      <c r="E63" s="59">
        <v>0</v>
      </c>
      <c r="G63" s="24"/>
      <c r="H63" s="58" t="s">
        <v>11</v>
      </c>
      <c r="I63" s="59"/>
      <c r="J63" s="59"/>
      <c r="K63" s="59"/>
      <c r="L63" s="59">
        <v>2</v>
      </c>
      <c r="M63" s="36"/>
    </row>
    <row r="64" spans="1:17" x14ac:dyDescent="0.25">
      <c r="A64" s="63"/>
      <c r="B64" s="57"/>
      <c r="C64" s="57"/>
      <c r="D64" s="57"/>
      <c r="E64" s="60"/>
      <c r="G64" s="24"/>
      <c r="H64" s="58" t="s">
        <v>20</v>
      </c>
      <c r="I64" s="59"/>
      <c r="J64" s="59"/>
      <c r="K64" s="59"/>
      <c r="L64" s="59">
        <v>0</v>
      </c>
      <c r="M64" s="36"/>
    </row>
    <row r="65" spans="1:13" x14ac:dyDescent="0.25">
      <c r="A65" s="2"/>
      <c r="B65" s="7"/>
      <c r="C65" s="7"/>
      <c r="D65" s="7"/>
      <c r="E65" s="2"/>
      <c r="F65" s="2"/>
      <c r="G65" s="7"/>
      <c r="H65" s="67"/>
      <c r="I65" s="7"/>
      <c r="J65" s="2"/>
      <c r="K65" s="2"/>
      <c r="L65" s="2"/>
      <c r="M65" s="36"/>
    </row>
    <row r="66" spans="1:13" x14ac:dyDescent="0.25">
      <c r="A66" s="2"/>
      <c r="B66" s="7"/>
      <c r="C66" s="7"/>
      <c r="D66" s="7"/>
      <c r="E66" s="2"/>
      <c r="F66" s="2"/>
      <c r="G66" s="2"/>
      <c r="H66" s="150" t="s">
        <v>31</v>
      </c>
      <c r="I66" s="59"/>
      <c r="J66" s="59"/>
      <c r="K66" s="59"/>
      <c r="L66" s="59">
        <v>7</v>
      </c>
      <c r="M66" s="36"/>
    </row>
    <row r="67" spans="1:13" ht="15.6" customHeight="1" x14ac:dyDescent="0.25">
      <c r="A67" s="135" t="s">
        <v>81</v>
      </c>
      <c r="B67" s="2"/>
      <c r="C67" s="2"/>
      <c r="D67" s="2"/>
      <c r="E67" s="60"/>
      <c r="F67" s="2"/>
      <c r="G67" s="2"/>
      <c r="H67" s="67"/>
      <c r="I67" s="2"/>
      <c r="J67" s="2"/>
      <c r="K67" s="2"/>
      <c r="L67" s="2"/>
      <c r="M67" s="36"/>
    </row>
    <row r="68" spans="1:13" ht="15.6" customHeight="1" x14ac:dyDescent="0.25">
      <c r="A68" s="154"/>
      <c r="B68" s="66" t="s">
        <v>25</v>
      </c>
      <c r="C68" s="66" t="s">
        <v>206</v>
      </c>
      <c r="D68" s="136" t="s">
        <v>32</v>
      </c>
      <c r="E68" s="60"/>
      <c r="F68" s="2"/>
      <c r="G68" s="2"/>
      <c r="H68" s="2"/>
      <c r="I68" s="2"/>
      <c r="J68" s="2"/>
      <c r="K68" s="2"/>
      <c r="L68" s="2"/>
      <c r="M68" s="36"/>
    </row>
    <row r="69" spans="1:13" ht="15.6" customHeight="1" x14ac:dyDescent="0.25">
      <c r="A69" s="67" t="s">
        <v>33</v>
      </c>
      <c r="B69" s="68"/>
      <c r="C69" s="68">
        <v>1</v>
      </c>
      <c r="D69" s="69"/>
      <c r="E69" s="60"/>
      <c r="F69" s="2"/>
      <c r="G69" s="2"/>
      <c r="H69" s="2"/>
      <c r="I69" s="2"/>
      <c r="J69" s="2"/>
      <c r="K69" s="2"/>
      <c r="L69" s="2"/>
      <c r="M69" s="36"/>
    </row>
    <row r="70" spans="1:13" ht="15.6" customHeight="1" x14ac:dyDescent="0.25">
      <c r="A70" s="67" t="s">
        <v>34</v>
      </c>
      <c r="B70" s="68"/>
      <c r="C70" s="68">
        <v>2</v>
      </c>
      <c r="D70" s="69"/>
      <c r="E70" s="60"/>
      <c r="F70" s="2"/>
      <c r="G70" s="2"/>
      <c r="H70" s="2"/>
      <c r="I70" s="2"/>
      <c r="J70" s="2"/>
      <c r="K70" s="2"/>
      <c r="L70" s="2"/>
      <c r="M70" s="36"/>
    </row>
    <row r="71" spans="1:13" ht="15.6" customHeight="1" x14ac:dyDescent="0.25">
      <c r="A71" s="70" t="s">
        <v>204</v>
      </c>
      <c r="B71" s="7"/>
      <c r="C71" s="7"/>
      <c r="D71" s="7"/>
      <c r="E71" s="60"/>
      <c r="F71" s="2"/>
      <c r="G71" s="2"/>
      <c r="H71" s="2"/>
      <c r="I71" s="2"/>
      <c r="J71" s="2"/>
      <c r="K71" s="2"/>
      <c r="L71" s="2"/>
      <c r="M71" s="36"/>
    </row>
    <row r="72" spans="1:13" ht="15.6" customHeight="1" x14ac:dyDescent="0.25">
      <c r="A72" s="70"/>
      <c r="B72" s="7"/>
      <c r="C72" s="7"/>
      <c r="D72" s="7"/>
      <c r="E72" s="60"/>
      <c r="F72" s="2"/>
      <c r="G72" s="2"/>
      <c r="H72" s="2"/>
      <c r="I72" s="2"/>
      <c r="J72" s="2"/>
      <c r="K72" s="2"/>
      <c r="L72" s="2"/>
      <c r="M72" s="36"/>
    </row>
    <row r="73" spans="1:13" ht="15.6" customHeight="1" x14ac:dyDescent="0.25">
      <c r="A73" s="2"/>
      <c r="B73" s="7"/>
      <c r="C73" s="7"/>
      <c r="D73" s="7"/>
      <c r="E73" s="60"/>
      <c r="F73" s="2"/>
      <c r="G73" s="2"/>
      <c r="H73" s="2"/>
      <c r="I73" s="2"/>
      <c r="J73" s="2"/>
      <c r="K73" s="2"/>
      <c r="L73" s="2"/>
      <c r="M73" s="36"/>
    </row>
    <row r="74" spans="1:13" x14ac:dyDescent="0.25">
      <c r="A74" s="164" t="s">
        <v>207</v>
      </c>
      <c r="B74" s="164"/>
      <c r="C74" s="164"/>
      <c r="D74" s="164"/>
      <c r="E74" s="164"/>
      <c r="F74" s="164"/>
      <c r="H74" s="36"/>
      <c r="I74" s="41"/>
      <c r="J74" s="36"/>
      <c r="K74" s="36"/>
      <c r="L74" s="36"/>
    </row>
    <row r="75" spans="1:13" x14ac:dyDescent="0.25">
      <c r="A75" s="164"/>
      <c r="B75" s="164"/>
      <c r="C75" s="164"/>
      <c r="D75" s="164"/>
      <c r="E75" s="164"/>
      <c r="F75" s="164"/>
      <c r="G75" s="36"/>
      <c r="H75" s="36"/>
      <c r="I75" s="41"/>
      <c r="J75" s="36"/>
      <c r="K75" s="36"/>
      <c r="L75" s="36"/>
    </row>
    <row r="76" spans="1:13" x14ac:dyDescent="0.25">
      <c r="A76" s="165"/>
      <c r="B76" s="165"/>
      <c r="C76" s="165"/>
      <c r="D76" s="165"/>
      <c r="E76" s="165"/>
      <c r="F76" s="165"/>
      <c r="G76" s="36"/>
      <c r="H76" s="36"/>
      <c r="I76" s="41"/>
      <c r="J76" s="36"/>
      <c r="K76" s="36"/>
      <c r="L76" s="36"/>
    </row>
    <row r="77" spans="1:13" ht="30.75" customHeight="1" x14ac:dyDescent="0.25">
      <c r="A77" s="71" t="s">
        <v>233</v>
      </c>
      <c r="B77" s="166" t="s">
        <v>85</v>
      </c>
      <c r="C77" s="167"/>
      <c r="D77" s="166" t="s">
        <v>41</v>
      </c>
      <c r="E77" s="167"/>
      <c r="F77" s="72"/>
      <c r="G77" s="36"/>
      <c r="H77" s="36"/>
      <c r="I77" s="41"/>
      <c r="J77" s="36"/>
      <c r="K77" s="36"/>
      <c r="L77" s="36"/>
    </row>
    <row r="78" spans="1:13" x14ac:dyDescent="0.25">
      <c r="A78" s="73"/>
      <c r="B78" s="74"/>
      <c r="C78" s="75"/>
      <c r="D78" s="74"/>
      <c r="E78" s="75"/>
      <c r="F78" s="75" t="s">
        <v>4</v>
      </c>
      <c r="G78" s="36"/>
      <c r="H78" s="36"/>
      <c r="I78" s="41"/>
      <c r="J78" s="36"/>
      <c r="K78" s="36"/>
      <c r="L78" s="36"/>
    </row>
    <row r="79" spans="1:13" x14ac:dyDescent="0.25">
      <c r="A79" s="76"/>
      <c r="B79" s="77" t="s">
        <v>42</v>
      </c>
      <c r="C79" s="78" t="s">
        <v>43</v>
      </c>
      <c r="D79" s="77" t="s">
        <v>42</v>
      </c>
      <c r="E79" s="78" t="s">
        <v>44</v>
      </c>
      <c r="F79" s="78" t="s">
        <v>42</v>
      </c>
      <c r="G79" s="36"/>
      <c r="L79" s="36"/>
    </row>
    <row r="80" spans="1:13" x14ac:dyDescent="0.25">
      <c r="A80" s="79" t="s">
        <v>1</v>
      </c>
      <c r="B80" s="73"/>
      <c r="C80" s="80"/>
      <c r="D80" s="73"/>
      <c r="E80" s="80"/>
      <c r="F80" s="79"/>
      <c r="G80" s="36"/>
      <c r="L80" s="36"/>
    </row>
    <row r="81" spans="1:12" x14ac:dyDescent="0.25">
      <c r="A81" s="81" t="s">
        <v>69</v>
      </c>
      <c r="B81" s="82">
        <v>744</v>
      </c>
      <c r="C81" s="158">
        <f>B81/F81</f>
        <v>0.75379939209726443</v>
      </c>
      <c r="D81" s="82">
        <f>F81-B81</f>
        <v>243</v>
      </c>
      <c r="E81" s="158">
        <f>D81/F81</f>
        <v>0.24620060790273557</v>
      </c>
      <c r="F81" s="83">
        <v>987</v>
      </c>
      <c r="G81" s="36"/>
      <c r="L81" s="36"/>
    </row>
    <row r="82" spans="1:12" x14ac:dyDescent="0.25">
      <c r="A82" s="81" t="s">
        <v>234</v>
      </c>
      <c r="B82" s="82">
        <v>219</v>
      </c>
      <c r="C82" s="158">
        <f>B82/F82</f>
        <v>1</v>
      </c>
      <c r="D82" s="82">
        <f>F82-B82</f>
        <v>0</v>
      </c>
      <c r="E82" s="158">
        <f>D82/F82</f>
        <v>0</v>
      </c>
      <c r="F82" s="83">
        <v>219</v>
      </c>
      <c r="G82" s="36"/>
      <c r="L82" s="36"/>
    </row>
    <row r="83" spans="1:12" x14ac:dyDescent="0.25">
      <c r="A83" s="89" t="s">
        <v>52</v>
      </c>
      <c r="B83" s="90">
        <f>SUM(B81:B82)</f>
        <v>963</v>
      </c>
      <c r="C83" s="159">
        <f>B83/F83</f>
        <v>0.79850746268656714</v>
      </c>
      <c r="D83" s="90">
        <f>SUM(D81:D82)</f>
        <v>243</v>
      </c>
      <c r="E83" s="159">
        <f>D83/F83</f>
        <v>0.20149253731343283</v>
      </c>
      <c r="F83" s="92">
        <f>SUM(F81:F82)</f>
        <v>1206</v>
      </c>
    </row>
    <row r="84" spans="1:12" x14ac:dyDescent="0.25">
      <c r="A84" s="93"/>
      <c r="B84" s="94"/>
      <c r="C84" s="95"/>
      <c r="D84" s="96"/>
      <c r="E84" s="95"/>
      <c r="F84" s="97"/>
    </row>
    <row r="85" spans="1:12" x14ac:dyDescent="0.25">
      <c r="A85" s="79" t="s">
        <v>53</v>
      </c>
      <c r="B85" s="94"/>
      <c r="C85" s="95"/>
      <c r="D85" s="96"/>
      <c r="E85" s="95"/>
      <c r="F85" s="97"/>
    </row>
    <row r="86" spans="1:12" x14ac:dyDescent="0.25">
      <c r="A86" s="81" t="s">
        <v>69</v>
      </c>
      <c r="B86" s="82">
        <v>295</v>
      </c>
      <c r="C86" s="158">
        <f>B86/F86</f>
        <v>0.83806818181818177</v>
      </c>
      <c r="D86" s="82">
        <f>F86-B86</f>
        <v>57</v>
      </c>
      <c r="E86" s="158">
        <f>D86/F86</f>
        <v>0.16193181818181818</v>
      </c>
      <c r="F86" s="83">
        <v>352</v>
      </c>
      <c r="I86" s="44"/>
    </row>
    <row r="87" spans="1:12" x14ac:dyDescent="0.25">
      <c r="A87" s="161" t="s">
        <v>65</v>
      </c>
      <c r="B87" s="90">
        <f>SUM(B86)</f>
        <v>295</v>
      </c>
      <c r="C87" s="159">
        <f>B87/F87</f>
        <v>0.83806818181818177</v>
      </c>
      <c r="D87" s="90">
        <f>SUM(D86)</f>
        <v>57</v>
      </c>
      <c r="E87" s="159">
        <f>D87/F87</f>
        <v>0.16193181818181818</v>
      </c>
      <c r="F87" s="92">
        <f>SUM(F86)</f>
        <v>352</v>
      </c>
      <c r="I87" s="44"/>
    </row>
    <row r="88" spans="1:12" x14ac:dyDescent="0.25">
      <c r="A88" s="97"/>
      <c r="B88" s="99"/>
      <c r="C88" s="100"/>
      <c r="D88" s="99"/>
      <c r="E88" s="100"/>
      <c r="F88" s="101"/>
      <c r="I88" s="44"/>
    </row>
    <row r="89" spans="1:12" x14ac:dyDescent="0.25">
      <c r="A89" s="79" t="s">
        <v>4</v>
      </c>
      <c r="B89" s="94"/>
      <c r="C89" s="95"/>
      <c r="D89" s="96"/>
      <c r="E89" s="95"/>
      <c r="F89" s="97"/>
      <c r="I89" s="44"/>
    </row>
    <row r="90" spans="1:12" x14ac:dyDescent="0.25">
      <c r="A90" s="81" t="s">
        <v>69</v>
      </c>
      <c r="B90" s="85">
        <v>1039</v>
      </c>
      <c r="C90" s="158">
        <f>B90/F90</f>
        <v>0.77595220313666913</v>
      </c>
      <c r="D90" s="82">
        <f>F90-B90</f>
        <v>300</v>
      </c>
      <c r="E90" s="158">
        <f>D90/F90</f>
        <v>0.22404779686333084</v>
      </c>
      <c r="F90" s="88">
        <v>1339</v>
      </c>
      <c r="I90" s="44"/>
    </row>
    <row r="91" spans="1:12" x14ac:dyDescent="0.25">
      <c r="A91" s="81" t="s">
        <v>234</v>
      </c>
      <c r="B91" s="87">
        <v>219</v>
      </c>
      <c r="C91" s="158">
        <f>B91/F91</f>
        <v>1</v>
      </c>
      <c r="D91" s="82">
        <f>F91-B91</f>
        <v>0</v>
      </c>
      <c r="E91" s="158">
        <f>D91/F91</f>
        <v>0</v>
      </c>
      <c r="F91" s="98">
        <v>219</v>
      </c>
      <c r="I91" s="44"/>
    </row>
    <row r="92" spans="1:12" x14ac:dyDescent="0.25">
      <c r="A92" s="161" t="s">
        <v>54</v>
      </c>
      <c r="B92" s="90">
        <f>SUM(B90:B91)</f>
        <v>1258</v>
      </c>
      <c r="C92" s="159">
        <f>B92/F92</f>
        <v>0.80744544287548137</v>
      </c>
      <c r="D92" s="90">
        <f>SUM(D90:D91)</f>
        <v>300</v>
      </c>
      <c r="E92" s="159">
        <f>D92/F92</f>
        <v>0.1925545571245186</v>
      </c>
      <c r="F92" s="92">
        <f>SUM(F90:F91)</f>
        <v>1558</v>
      </c>
      <c r="I92" s="44"/>
    </row>
    <row r="93" spans="1:12" x14ac:dyDescent="0.25">
      <c r="A93" s="102"/>
      <c r="B93" s="102"/>
      <c r="C93" s="102"/>
      <c r="D93" s="102"/>
      <c r="E93" s="102"/>
      <c r="F93" s="102"/>
      <c r="I93" s="44"/>
    </row>
    <row r="94" spans="1:12" x14ac:dyDescent="0.25">
      <c r="A94" s="102" t="s">
        <v>97</v>
      </c>
      <c r="B94" s="102"/>
      <c r="C94" s="102"/>
      <c r="D94" s="102"/>
      <c r="E94" s="102"/>
      <c r="F94" s="102"/>
      <c r="I94" s="44"/>
    </row>
    <row r="95" spans="1:12" x14ac:dyDescent="0.25">
      <c r="B95" s="102"/>
      <c r="C95" s="102"/>
      <c r="D95" s="102"/>
      <c r="E95" s="102"/>
      <c r="F95" s="102"/>
      <c r="I95" s="44"/>
    </row>
    <row r="96" spans="1:12" x14ac:dyDescent="0.25">
      <c r="B96" s="44"/>
      <c r="C96" s="44"/>
      <c r="D96" s="44"/>
      <c r="I96" s="44"/>
    </row>
    <row r="97" spans="2:9" x14ac:dyDescent="0.25">
      <c r="B97" s="44"/>
      <c r="C97" s="44"/>
      <c r="D97" s="44"/>
      <c r="I97" s="44"/>
    </row>
    <row r="98" spans="2:9" x14ac:dyDescent="0.25">
      <c r="B98" s="44"/>
      <c r="C98" s="44"/>
      <c r="D98" s="44"/>
      <c r="I98" s="44"/>
    </row>
    <row r="99" spans="2:9" x14ac:dyDescent="0.25">
      <c r="B99" s="44"/>
      <c r="C99" s="44"/>
      <c r="D99" s="44"/>
    </row>
    <row r="100" spans="2:9" x14ac:dyDescent="0.25">
      <c r="B100" s="44"/>
      <c r="C100" s="44"/>
      <c r="D100" s="44"/>
    </row>
    <row r="101" spans="2:9" x14ac:dyDescent="0.25">
      <c r="B101" s="44"/>
      <c r="C101" s="44"/>
      <c r="D101" s="44"/>
    </row>
    <row r="102" spans="2:9" x14ac:dyDescent="0.25">
      <c r="B102" s="44"/>
      <c r="C102" s="44"/>
      <c r="D102" s="44"/>
    </row>
    <row r="103" spans="2:9" x14ac:dyDescent="0.25">
      <c r="B103" s="44"/>
      <c r="C103" s="44"/>
      <c r="D103" s="44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2" width="10.75" style="44" customWidth="1"/>
    <col min="13" max="13" width="10.62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7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7" ht="18" x14ac:dyDescent="0.25">
      <c r="A4" s="22" t="s">
        <v>0</v>
      </c>
      <c r="B4" s="23" t="s">
        <v>35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>
        <v>1000</v>
      </c>
      <c r="C8" s="16">
        <v>1088</v>
      </c>
      <c r="D8" s="16">
        <v>1038</v>
      </c>
      <c r="E8" s="16">
        <v>1202</v>
      </c>
      <c r="F8" s="16">
        <v>1166</v>
      </c>
      <c r="G8" s="29"/>
      <c r="H8" s="67" t="s">
        <v>1</v>
      </c>
      <c r="I8" s="30">
        <v>743</v>
      </c>
      <c r="J8" s="16">
        <v>759</v>
      </c>
      <c r="K8" s="16">
        <v>843</v>
      </c>
      <c r="L8" s="16">
        <v>1004</v>
      </c>
      <c r="M8" s="16">
        <v>990</v>
      </c>
      <c r="N8" s="29"/>
      <c r="O8" s="29"/>
      <c r="P8" s="29"/>
      <c r="Q8" s="29"/>
    </row>
    <row r="9" spans="1:17" x14ac:dyDescent="0.25">
      <c r="A9" s="2" t="s">
        <v>2</v>
      </c>
      <c r="B9" s="30">
        <v>383</v>
      </c>
      <c r="C9" s="16">
        <v>309</v>
      </c>
      <c r="D9" s="16">
        <v>274</v>
      </c>
      <c r="E9" s="16">
        <v>340</v>
      </c>
      <c r="F9" s="16">
        <v>381</v>
      </c>
      <c r="G9" s="29"/>
      <c r="H9" s="67" t="s">
        <v>2</v>
      </c>
      <c r="I9" s="30">
        <v>244</v>
      </c>
      <c r="J9" s="16">
        <v>206</v>
      </c>
      <c r="K9" s="16">
        <v>176</v>
      </c>
      <c r="L9" s="16">
        <v>211</v>
      </c>
      <c r="M9" s="16">
        <v>258</v>
      </c>
      <c r="N9" s="29"/>
      <c r="O9" s="29"/>
      <c r="P9" s="29"/>
      <c r="Q9" s="29"/>
    </row>
    <row r="10" spans="1:17" x14ac:dyDescent="0.25">
      <c r="A10" s="2" t="s">
        <v>5</v>
      </c>
      <c r="B10" s="30">
        <v>0</v>
      </c>
      <c r="C10" s="16">
        <v>0</v>
      </c>
      <c r="D10" s="16">
        <v>0</v>
      </c>
      <c r="E10" s="16">
        <v>0</v>
      </c>
      <c r="F10" s="16">
        <v>0</v>
      </c>
      <c r="G10" s="29"/>
      <c r="H10" s="67" t="s">
        <v>5</v>
      </c>
      <c r="I10" s="30">
        <v>0</v>
      </c>
      <c r="J10" s="16">
        <v>0</v>
      </c>
      <c r="K10" s="16">
        <v>0</v>
      </c>
      <c r="L10" s="16">
        <v>0</v>
      </c>
      <c r="M10" s="16">
        <v>0</v>
      </c>
      <c r="N10" s="29"/>
      <c r="O10" s="29"/>
      <c r="P10" s="29"/>
      <c r="Q10" s="29"/>
    </row>
    <row r="11" spans="1:17" x14ac:dyDescent="0.25">
      <c r="A11" s="2" t="s">
        <v>3</v>
      </c>
      <c r="B11" s="30">
        <v>124</v>
      </c>
      <c r="C11" s="16">
        <v>121</v>
      </c>
      <c r="D11" s="16">
        <v>138</v>
      </c>
      <c r="E11" s="16">
        <v>111</v>
      </c>
      <c r="F11" s="16">
        <v>114</v>
      </c>
      <c r="G11" s="29"/>
      <c r="H11" s="67" t="s">
        <v>3</v>
      </c>
      <c r="I11" s="30">
        <v>60</v>
      </c>
      <c r="J11" s="16">
        <v>55</v>
      </c>
      <c r="K11" s="16">
        <v>89</v>
      </c>
      <c r="L11" s="16">
        <v>70</v>
      </c>
      <c r="M11" s="16">
        <v>87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1507</v>
      </c>
      <c r="C12" s="13">
        <f>SUM(C8:C11)</f>
        <v>1518</v>
      </c>
      <c r="D12" s="13">
        <f>SUM(D8:D11)</f>
        <v>1450</v>
      </c>
      <c r="E12" s="13">
        <f>SUM(E8:E11)</f>
        <v>1653</v>
      </c>
      <c r="F12" s="13">
        <f>SUM(F8:F11)</f>
        <v>1661</v>
      </c>
      <c r="G12" s="29"/>
      <c r="H12" s="141" t="s">
        <v>4</v>
      </c>
      <c r="I12" s="32">
        <f>SUM(I8:I11)</f>
        <v>1047</v>
      </c>
      <c r="J12" s="13">
        <f>SUM(J8:J11)</f>
        <v>1020</v>
      </c>
      <c r="K12" s="13">
        <f>SUM(K8:K11)</f>
        <v>1108</v>
      </c>
      <c r="L12" s="13">
        <f>SUM(L8:L11)</f>
        <v>1285</v>
      </c>
      <c r="M12" s="13">
        <f>SUM(M8:M11)</f>
        <v>1335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33"/>
      <c r="E13" s="2"/>
      <c r="F13" s="2"/>
      <c r="G13" s="2"/>
      <c r="H13" s="142"/>
      <c r="I13" s="34"/>
      <c r="J13" s="35"/>
      <c r="K13" s="34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28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28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>
        <v>1747</v>
      </c>
      <c r="C16" s="16">
        <v>1754</v>
      </c>
      <c r="D16" s="16">
        <v>1758</v>
      </c>
      <c r="E16" s="16">
        <v>1805</v>
      </c>
      <c r="F16" s="16">
        <v>1864</v>
      </c>
      <c r="G16" s="7"/>
      <c r="H16" s="144" t="s">
        <v>1</v>
      </c>
      <c r="I16" s="30">
        <v>7</v>
      </c>
      <c r="J16" s="16">
        <v>7</v>
      </c>
      <c r="K16" s="16">
        <v>7</v>
      </c>
      <c r="L16" s="16">
        <v>7</v>
      </c>
      <c r="M16" s="16">
        <v>8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>
        <v>410</v>
      </c>
      <c r="C17" s="16">
        <v>419</v>
      </c>
      <c r="D17" s="16">
        <v>380</v>
      </c>
      <c r="E17" s="16">
        <v>363</v>
      </c>
      <c r="F17" s="16">
        <v>351</v>
      </c>
      <c r="G17" s="7"/>
      <c r="H17" s="144" t="s">
        <v>2</v>
      </c>
      <c r="I17" s="30">
        <v>8</v>
      </c>
      <c r="J17" s="16">
        <v>9</v>
      </c>
      <c r="K17" s="16">
        <v>9</v>
      </c>
      <c r="L17" s="16">
        <v>10</v>
      </c>
      <c r="M17" s="16">
        <v>11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>
        <v>0</v>
      </c>
      <c r="C18" s="16">
        <v>0</v>
      </c>
      <c r="D18" s="16">
        <v>0</v>
      </c>
      <c r="E18" s="16">
        <v>0</v>
      </c>
      <c r="F18" s="16">
        <v>0</v>
      </c>
      <c r="G18" s="7"/>
      <c r="H18" s="144" t="s">
        <v>5</v>
      </c>
      <c r="I18" s="30">
        <v>0</v>
      </c>
      <c r="J18" s="16">
        <v>0</v>
      </c>
      <c r="K18" s="16">
        <v>0</v>
      </c>
      <c r="L18" s="16">
        <v>0</v>
      </c>
      <c r="M18" s="16">
        <v>0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>
        <v>184</v>
      </c>
      <c r="C19" s="16">
        <v>166</v>
      </c>
      <c r="D19" s="16">
        <v>184</v>
      </c>
      <c r="E19" s="16">
        <v>175</v>
      </c>
      <c r="F19" s="16">
        <v>177</v>
      </c>
      <c r="G19" s="7"/>
      <c r="H19" s="144" t="s">
        <v>3</v>
      </c>
      <c r="I19" s="30">
        <v>6</v>
      </c>
      <c r="J19" s="16">
        <v>7</v>
      </c>
      <c r="K19" s="16">
        <v>7</v>
      </c>
      <c r="L19" s="16">
        <v>7</v>
      </c>
      <c r="M19" s="16">
        <v>7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2341</v>
      </c>
      <c r="C20" s="13">
        <f>SUM(C16:C19)</f>
        <v>2339</v>
      </c>
      <c r="D20" s="13">
        <f>SUM(D16:D19)</f>
        <v>2322</v>
      </c>
      <c r="E20" s="13">
        <f>SUM(E16:E19)</f>
        <v>2343</v>
      </c>
      <c r="F20" s="13">
        <f>SUM(F16:F19)</f>
        <v>2392</v>
      </c>
      <c r="G20" s="7"/>
      <c r="H20" s="12" t="s">
        <v>4</v>
      </c>
      <c r="I20" s="32">
        <f>SUM(I16:I19)</f>
        <v>21</v>
      </c>
      <c r="J20" s="13">
        <f>SUM(J16:J19)</f>
        <v>23</v>
      </c>
      <c r="K20" s="13">
        <f>SUM(K16:K19)</f>
        <v>23</v>
      </c>
      <c r="L20" s="13">
        <f>SUM(L16:L19)</f>
        <v>24</v>
      </c>
      <c r="M20" s="13">
        <f>SUM(M16:M19)</f>
        <v>26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>
        <v>68</v>
      </c>
      <c r="C25" s="16">
        <v>77</v>
      </c>
      <c r="D25" s="16">
        <v>142</v>
      </c>
      <c r="E25" s="16">
        <v>38</v>
      </c>
      <c r="F25" s="16">
        <v>89</v>
      </c>
      <c r="G25" s="16">
        <v>155</v>
      </c>
      <c r="H25" s="16">
        <v>36</v>
      </c>
      <c r="I25" s="16">
        <v>93</v>
      </c>
      <c r="J25" s="16">
        <v>152</v>
      </c>
      <c r="K25" s="16">
        <v>45</v>
      </c>
      <c r="L25" s="16">
        <v>92</v>
      </c>
    </row>
    <row r="26" spans="1:17" s="24" customFormat="1" ht="14.1" customHeight="1" x14ac:dyDescent="0.25">
      <c r="A26" s="7" t="s">
        <v>2</v>
      </c>
      <c r="B26" s="16">
        <v>23</v>
      </c>
      <c r="C26" s="16">
        <v>54</v>
      </c>
      <c r="D26" s="16">
        <v>63</v>
      </c>
      <c r="E26" s="16">
        <v>28</v>
      </c>
      <c r="F26" s="16">
        <v>45</v>
      </c>
      <c r="G26" s="16">
        <v>53</v>
      </c>
      <c r="H26" s="16">
        <v>22</v>
      </c>
      <c r="I26" s="16">
        <v>56</v>
      </c>
      <c r="J26" s="16">
        <v>73</v>
      </c>
      <c r="K26" s="16">
        <v>15</v>
      </c>
      <c r="L26" s="16">
        <v>60</v>
      </c>
    </row>
    <row r="27" spans="1:17" s="24" customFormat="1" x14ac:dyDescent="0.25">
      <c r="A27" s="7" t="s">
        <v>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7" s="24" customFormat="1" ht="14.1" customHeight="1" x14ac:dyDescent="0.25">
      <c r="A28" s="7" t="s">
        <v>3</v>
      </c>
      <c r="B28" s="16">
        <v>1</v>
      </c>
      <c r="C28" s="16">
        <v>9</v>
      </c>
      <c r="D28" s="16">
        <v>6</v>
      </c>
      <c r="E28" s="16">
        <v>4</v>
      </c>
      <c r="F28" s="16">
        <v>5</v>
      </c>
      <c r="G28" s="16">
        <v>9</v>
      </c>
      <c r="H28" s="16">
        <v>3</v>
      </c>
      <c r="I28" s="16">
        <v>5</v>
      </c>
      <c r="J28" s="16">
        <v>6</v>
      </c>
      <c r="K28" s="16">
        <v>6</v>
      </c>
      <c r="L28" s="16">
        <v>7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92</v>
      </c>
      <c r="C29" s="13">
        <f t="shared" si="0"/>
        <v>140</v>
      </c>
      <c r="D29" s="13">
        <f t="shared" si="0"/>
        <v>211</v>
      </c>
      <c r="E29" s="13">
        <f t="shared" si="0"/>
        <v>70</v>
      </c>
      <c r="F29" s="13">
        <f t="shared" si="0"/>
        <v>139</v>
      </c>
      <c r="G29" s="13">
        <f t="shared" si="0"/>
        <v>217</v>
      </c>
      <c r="H29" s="13">
        <f t="shared" si="0"/>
        <v>61</v>
      </c>
      <c r="I29" s="13">
        <f>SUM(I25:I28)</f>
        <v>154</v>
      </c>
      <c r="J29" s="13">
        <f>SUM(J25:J28)</f>
        <v>231</v>
      </c>
      <c r="K29" s="13">
        <f>SUM(K25:K28)</f>
        <v>66</v>
      </c>
      <c r="L29" s="13">
        <f>SUM(L25:L28)</f>
        <v>159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3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>
        <v>747</v>
      </c>
      <c r="C33" s="9">
        <v>756.73333333333335</v>
      </c>
      <c r="D33" s="9">
        <v>789.2</v>
      </c>
      <c r="E33" s="9">
        <v>793</v>
      </c>
      <c r="F33" s="9">
        <v>813</v>
      </c>
      <c r="G33" s="4"/>
      <c r="H33" s="145" t="s">
        <v>103</v>
      </c>
      <c r="I33" s="45" t="s">
        <v>190</v>
      </c>
      <c r="J33" s="45" t="s">
        <v>175</v>
      </c>
      <c r="K33" s="45" t="s">
        <v>39</v>
      </c>
      <c r="L33" s="45" t="s">
        <v>147</v>
      </c>
      <c r="M33" s="45" t="s">
        <v>218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>
        <v>210</v>
      </c>
      <c r="C34" s="9">
        <v>215.41666666666666</v>
      </c>
      <c r="D34" s="9">
        <v>182.16666666666666</v>
      </c>
      <c r="E34" s="9">
        <v>182.08333333333334</v>
      </c>
      <c r="F34" s="9">
        <v>184</v>
      </c>
      <c r="G34" s="4"/>
      <c r="H34" s="145" t="s">
        <v>104</v>
      </c>
      <c r="I34" s="46" t="s">
        <v>191</v>
      </c>
      <c r="J34" s="46" t="s">
        <v>176</v>
      </c>
      <c r="K34" s="46" t="s">
        <v>161</v>
      </c>
      <c r="L34" s="46" t="s">
        <v>148</v>
      </c>
      <c r="M34" s="46" t="s">
        <v>219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>
        <v>84</v>
      </c>
      <c r="C35" s="9">
        <v>75.555555555555557</v>
      </c>
      <c r="D35" s="9">
        <v>92.666666666666671</v>
      </c>
      <c r="E35" s="9">
        <v>90</v>
      </c>
      <c r="F35" s="9">
        <v>96</v>
      </c>
      <c r="G35" s="4"/>
      <c r="H35" s="145" t="s">
        <v>105</v>
      </c>
      <c r="I35" s="46" t="s">
        <v>192</v>
      </c>
      <c r="J35" s="46" t="s">
        <v>177</v>
      </c>
      <c r="K35" s="46" t="s">
        <v>162</v>
      </c>
      <c r="L35" s="46" t="s">
        <v>149</v>
      </c>
      <c r="M35" s="46" t="s">
        <v>220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1041</v>
      </c>
      <c r="C36" s="13">
        <f>SUM(C33:C35)</f>
        <v>1047.7055555555555</v>
      </c>
      <c r="D36" s="13">
        <f>SUM(D33:D35)</f>
        <v>1064.0333333333333</v>
      </c>
      <c r="E36" s="13">
        <f>SUM(E33:E35)</f>
        <v>1065.0833333333335</v>
      </c>
      <c r="F36" s="13">
        <f>SUM(F33:F35)</f>
        <v>1093</v>
      </c>
      <c r="G36" s="4"/>
      <c r="H36" s="146" t="s">
        <v>118</v>
      </c>
      <c r="I36" s="47" t="s">
        <v>111</v>
      </c>
      <c r="J36" s="47" t="s">
        <v>121</v>
      </c>
      <c r="K36" s="45" t="s">
        <v>129</v>
      </c>
      <c r="L36" s="47" t="s">
        <v>140</v>
      </c>
      <c r="M36" s="47" t="s">
        <v>221</v>
      </c>
      <c r="N36" s="29"/>
      <c r="O36" s="29"/>
      <c r="P36" s="29"/>
      <c r="Q36" s="29"/>
    </row>
    <row r="37" spans="1:17" ht="14.1" customHeight="1" x14ac:dyDescent="0.25">
      <c r="F37" s="21"/>
      <c r="G37" s="4"/>
      <c r="H37" s="146" t="s">
        <v>119</v>
      </c>
      <c r="I37" s="47" t="s">
        <v>112</v>
      </c>
      <c r="J37" s="47" t="s">
        <v>122</v>
      </c>
      <c r="K37" s="45" t="s">
        <v>130</v>
      </c>
      <c r="L37" s="47" t="s">
        <v>141</v>
      </c>
      <c r="M37" s="47" t="s">
        <v>222</v>
      </c>
      <c r="N37" s="29"/>
      <c r="O37" s="29"/>
      <c r="P37" s="29"/>
      <c r="Q37" s="29"/>
    </row>
    <row r="38" spans="1:17" ht="14.1" customHeight="1" x14ac:dyDescent="0.25">
      <c r="A38" s="12"/>
      <c r="B38" s="40"/>
      <c r="C38" s="40"/>
      <c r="D38" s="40"/>
      <c r="E38" s="40"/>
      <c r="F38" s="21"/>
      <c r="G38" s="4"/>
      <c r="I38" s="4"/>
      <c r="J38" s="4"/>
      <c r="K38" s="2"/>
      <c r="L38" s="11" t="s">
        <v>96</v>
      </c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43">
        <v>3244</v>
      </c>
      <c r="C43" s="43">
        <v>11351</v>
      </c>
      <c r="D43" s="43">
        <v>11270</v>
      </c>
      <c r="E43" s="43">
        <v>3253</v>
      </c>
      <c r="F43" s="16">
        <v>11838</v>
      </c>
      <c r="G43" s="43">
        <v>11270</v>
      </c>
      <c r="H43" s="43">
        <v>3145</v>
      </c>
      <c r="I43" s="43">
        <v>11895</v>
      </c>
      <c r="J43" s="43">
        <v>11859</v>
      </c>
      <c r="K43" s="16">
        <v>3280</v>
      </c>
      <c r="L43" s="16">
        <v>12188</v>
      </c>
      <c r="M43" s="16">
        <v>11823</v>
      </c>
      <c r="N43" s="37"/>
    </row>
    <row r="44" spans="1:17" s="24" customFormat="1" x14ac:dyDescent="0.25">
      <c r="A44" s="7" t="s">
        <v>2</v>
      </c>
      <c r="B44" s="43">
        <v>1178</v>
      </c>
      <c r="C44" s="43">
        <v>2585</v>
      </c>
      <c r="D44" s="43">
        <v>2221</v>
      </c>
      <c r="E44" s="43">
        <v>977</v>
      </c>
      <c r="F44" s="16">
        <v>2186</v>
      </c>
      <c r="G44" s="43">
        <v>1988</v>
      </c>
      <c r="H44" s="43">
        <v>705</v>
      </c>
      <c r="I44" s="43">
        <v>2185</v>
      </c>
      <c r="J44" s="43">
        <v>1916</v>
      </c>
      <c r="K44" s="16">
        <v>631</v>
      </c>
      <c r="L44" s="16">
        <v>2202</v>
      </c>
      <c r="M44" s="16">
        <v>1997</v>
      </c>
      <c r="N44" s="37"/>
    </row>
    <row r="45" spans="1:17" s="24" customFormat="1" x14ac:dyDescent="0.25">
      <c r="A45" s="7" t="s">
        <v>3</v>
      </c>
      <c r="B45" s="43">
        <v>309</v>
      </c>
      <c r="C45" s="43">
        <v>680</v>
      </c>
      <c r="D45" s="43">
        <v>966</v>
      </c>
      <c r="E45" s="43">
        <v>390</v>
      </c>
      <c r="F45" s="16">
        <v>834</v>
      </c>
      <c r="G45" s="43">
        <v>969</v>
      </c>
      <c r="H45" s="43">
        <v>361</v>
      </c>
      <c r="I45" s="43">
        <v>810</v>
      </c>
      <c r="J45" s="43">
        <v>902</v>
      </c>
      <c r="K45" s="16">
        <v>349</v>
      </c>
      <c r="L45" s="16">
        <v>868</v>
      </c>
      <c r="M45" s="16">
        <v>999</v>
      </c>
      <c r="N45" s="37"/>
    </row>
    <row r="46" spans="1:17" s="24" customFormat="1" x14ac:dyDescent="0.25">
      <c r="A46" s="12" t="s">
        <v>4</v>
      </c>
      <c r="B46" s="42">
        <f t="shared" ref="B46:J46" si="1">SUM(B43:B45)</f>
        <v>4731</v>
      </c>
      <c r="C46" s="42">
        <f t="shared" si="1"/>
        <v>14616</v>
      </c>
      <c r="D46" s="42">
        <f t="shared" si="1"/>
        <v>14457</v>
      </c>
      <c r="E46" s="42">
        <f t="shared" si="1"/>
        <v>4620</v>
      </c>
      <c r="F46" s="42">
        <f t="shared" si="1"/>
        <v>14858</v>
      </c>
      <c r="G46" s="42">
        <f t="shared" si="1"/>
        <v>14227</v>
      </c>
      <c r="H46" s="42">
        <f t="shared" si="1"/>
        <v>4211</v>
      </c>
      <c r="I46" s="42">
        <f t="shared" si="1"/>
        <v>14890</v>
      </c>
      <c r="J46" s="42">
        <f t="shared" si="1"/>
        <v>14677</v>
      </c>
      <c r="K46" s="42">
        <f>SUM(K43:K45)</f>
        <v>4260</v>
      </c>
      <c r="L46" s="42">
        <f>SUM(L43:L45)</f>
        <v>15258</v>
      </c>
      <c r="M46" s="42">
        <f>SUM(M43:M45)</f>
        <v>14819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x14ac:dyDescent="0.25">
      <c r="B48" s="44"/>
      <c r="C48" s="44"/>
      <c r="D48" s="44"/>
      <c r="I48" s="44"/>
      <c r="M48" s="29"/>
      <c r="N48" s="29"/>
      <c r="O48" s="29"/>
      <c r="P48" s="29"/>
      <c r="Q48" s="29"/>
    </row>
    <row r="49" spans="1:12" ht="16.5" thickBot="1" x14ac:dyDescent="0.3">
      <c r="A49" s="103"/>
      <c r="B49" s="104" t="s">
        <v>23</v>
      </c>
      <c r="C49" s="104" t="s">
        <v>24</v>
      </c>
      <c r="D49" s="104" t="s">
        <v>25</v>
      </c>
      <c r="E49" s="104" t="s">
        <v>206</v>
      </c>
      <c r="H49" s="105"/>
      <c r="I49" s="104" t="s">
        <v>23</v>
      </c>
      <c r="J49" s="104" t="s">
        <v>24</v>
      </c>
      <c r="K49" s="104" t="s">
        <v>25</v>
      </c>
      <c r="L49" s="104" t="s">
        <v>206</v>
      </c>
    </row>
    <row r="50" spans="1:12" ht="16.5" thickTop="1" x14ac:dyDescent="0.25">
      <c r="A50" s="106" t="s">
        <v>28</v>
      </c>
      <c r="B50" s="107"/>
      <c r="C50" s="107"/>
      <c r="D50" s="107"/>
      <c r="E50" s="107"/>
    </row>
    <row r="51" spans="1:12" x14ac:dyDescent="0.25">
      <c r="A51" s="109" t="s">
        <v>7</v>
      </c>
      <c r="B51" s="110">
        <v>31</v>
      </c>
      <c r="C51" s="110">
        <v>27</v>
      </c>
      <c r="D51" s="110">
        <v>25</v>
      </c>
      <c r="E51" s="110">
        <v>20</v>
      </c>
      <c r="H51" s="116" t="s">
        <v>13</v>
      </c>
      <c r="I51" s="110">
        <v>0</v>
      </c>
      <c r="J51" s="110">
        <v>0</v>
      </c>
      <c r="K51" s="110">
        <v>0</v>
      </c>
      <c r="L51" s="110">
        <v>0</v>
      </c>
    </row>
    <row r="52" spans="1:12" x14ac:dyDescent="0.25">
      <c r="A52" s="109" t="s">
        <v>8</v>
      </c>
      <c r="B52" s="110">
        <v>16</v>
      </c>
      <c r="C52" s="110">
        <v>17</v>
      </c>
      <c r="D52" s="110">
        <v>17</v>
      </c>
      <c r="E52" s="110">
        <v>16</v>
      </c>
      <c r="H52" s="109"/>
      <c r="I52" s="108"/>
      <c r="J52" s="108"/>
      <c r="K52" s="108"/>
      <c r="L52" s="108"/>
    </row>
    <row r="53" spans="1:12" x14ac:dyDescent="0.25">
      <c r="A53" s="109" t="s">
        <v>11</v>
      </c>
      <c r="B53" s="110">
        <v>9</v>
      </c>
      <c r="C53" s="110">
        <v>10</v>
      </c>
      <c r="D53" s="110">
        <v>13</v>
      </c>
      <c r="E53" s="110">
        <v>13</v>
      </c>
      <c r="H53" s="116" t="s">
        <v>14</v>
      </c>
      <c r="I53" s="110">
        <v>9</v>
      </c>
      <c r="J53" s="110">
        <v>8</v>
      </c>
      <c r="K53" s="110">
        <v>8</v>
      </c>
      <c r="L53" s="110">
        <v>7</v>
      </c>
    </row>
    <row r="54" spans="1:12" x14ac:dyDescent="0.25">
      <c r="A54" s="111"/>
      <c r="B54" s="107"/>
      <c r="C54" s="107"/>
      <c r="D54" s="107"/>
      <c r="E54" s="107"/>
    </row>
    <row r="55" spans="1:12" x14ac:dyDescent="0.25">
      <c r="A55" s="134" t="s">
        <v>29</v>
      </c>
      <c r="B55" s="113"/>
      <c r="C55" s="113"/>
      <c r="D55" s="113"/>
      <c r="E55" s="113"/>
      <c r="H55" s="127" t="s">
        <v>9</v>
      </c>
      <c r="I55" s="108"/>
      <c r="J55" s="108"/>
      <c r="K55" s="108"/>
      <c r="L55" s="108"/>
    </row>
    <row r="56" spans="1:12" x14ac:dyDescent="0.25">
      <c r="A56" s="109" t="s">
        <v>7</v>
      </c>
      <c r="B56" s="115">
        <v>3</v>
      </c>
      <c r="C56" s="115">
        <v>3</v>
      </c>
      <c r="D56" s="115">
        <v>3</v>
      </c>
      <c r="E56" s="115">
        <v>4</v>
      </c>
      <c r="H56" s="109" t="s">
        <v>7</v>
      </c>
      <c r="I56" s="110">
        <v>0</v>
      </c>
      <c r="J56" s="110">
        <v>0</v>
      </c>
      <c r="K56" s="110">
        <v>0</v>
      </c>
      <c r="L56" s="110">
        <v>0</v>
      </c>
    </row>
    <row r="57" spans="1:12" x14ac:dyDescent="0.25">
      <c r="A57" s="65" t="s">
        <v>30</v>
      </c>
      <c r="B57" s="153">
        <v>1</v>
      </c>
      <c r="C57" s="153">
        <v>0</v>
      </c>
      <c r="D57" s="153">
        <v>0</v>
      </c>
      <c r="E57" s="153">
        <v>0</v>
      </c>
      <c r="H57" s="109" t="s">
        <v>8</v>
      </c>
      <c r="I57" s="110">
        <v>0</v>
      </c>
      <c r="J57" s="110">
        <v>0</v>
      </c>
      <c r="K57" s="110">
        <v>0</v>
      </c>
      <c r="L57" s="110">
        <v>0</v>
      </c>
    </row>
    <row r="58" spans="1:12" x14ac:dyDescent="0.25">
      <c r="A58" s="109" t="s">
        <v>8</v>
      </c>
      <c r="B58" s="115">
        <v>3</v>
      </c>
      <c r="C58" s="115">
        <v>3</v>
      </c>
      <c r="D58" s="115">
        <v>1</v>
      </c>
      <c r="E58" s="115">
        <v>1</v>
      </c>
      <c r="H58" s="109" t="s">
        <v>11</v>
      </c>
      <c r="I58" s="110">
        <v>0</v>
      </c>
      <c r="J58" s="110">
        <v>0</v>
      </c>
      <c r="K58" s="110">
        <v>0</v>
      </c>
      <c r="L58" s="110">
        <v>0</v>
      </c>
    </row>
    <row r="59" spans="1:12" x14ac:dyDescent="0.25">
      <c r="B59" s="44"/>
      <c r="C59" s="44"/>
      <c r="D59" s="44"/>
      <c r="H59" s="109"/>
      <c r="I59" s="107"/>
      <c r="J59" s="107"/>
      <c r="K59" s="107"/>
      <c r="L59" s="107"/>
    </row>
    <row r="60" spans="1:12" x14ac:dyDescent="0.25">
      <c r="A60" s="114" t="s">
        <v>6</v>
      </c>
      <c r="B60" s="107"/>
      <c r="C60" s="107"/>
      <c r="D60" s="107"/>
      <c r="E60" s="107"/>
      <c r="H60" s="116" t="s">
        <v>10</v>
      </c>
      <c r="I60" s="107"/>
      <c r="J60" s="107"/>
      <c r="K60" s="107"/>
      <c r="L60" s="107"/>
    </row>
    <row r="61" spans="1:12" x14ac:dyDescent="0.25">
      <c r="A61" s="109" t="s">
        <v>7</v>
      </c>
      <c r="B61" s="110">
        <v>1</v>
      </c>
      <c r="C61" s="110">
        <v>1</v>
      </c>
      <c r="D61" s="110">
        <v>1</v>
      </c>
      <c r="E61" s="110">
        <v>1</v>
      </c>
      <c r="H61" s="109" t="s">
        <v>7</v>
      </c>
      <c r="I61" s="110">
        <v>0</v>
      </c>
      <c r="J61" s="110">
        <v>0</v>
      </c>
      <c r="K61" s="110">
        <v>0</v>
      </c>
      <c r="L61" s="110">
        <v>0</v>
      </c>
    </row>
    <row r="62" spans="1:12" x14ac:dyDescent="0.25">
      <c r="A62" s="109" t="s">
        <v>8</v>
      </c>
      <c r="B62" s="110">
        <v>0</v>
      </c>
      <c r="C62" s="110">
        <v>1</v>
      </c>
      <c r="D62" s="110">
        <v>1</v>
      </c>
      <c r="E62" s="110">
        <v>0</v>
      </c>
      <c r="H62" s="109" t="s">
        <v>8</v>
      </c>
      <c r="I62" s="110">
        <v>0</v>
      </c>
      <c r="J62" s="110">
        <v>0</v>
      </c>
      <c r="K62" s="110">
        <v>0</v>
      </c>
      <c r="L62" s="110">
        <v>0</v>
      </c>
    </row>
    <row r="63" spans="1:12" x14ac:dyDescent="0.25">
      <c r="A63" s="109" t="s">
        <v>11</v>
      </c>
      <c r="B63" s="110">
        <v>2</v>
      </c>
      <c r="C63" s="110">
        <v>0</v>
      </c>
      <c r="D63" s="110">
        <v>0</v>
      </c>
      <c r="E63" s="110">
        <v>0</v>
      </c>
      <c r="H63" s="109" t="s">
        <v>11</v>
      </c>
      <c r="I63" s="110">
        <v>0</v>
      </c>
      <c r="J63" s="110">
        <v>0</v>
      </c>
      <c r="K63" s="110">
        <v>0</v>
      </c>
      <c r="L63" s="110">
        <v>0</v>
      </c>
    </row>
    <row r="64" spans="1:12" x14ac:dyDescent="0.25">
      <c r="A64" s="109"/>
      <c r="B64" s="107"/>
      <c r="C64" s="107"/>
      <c r="D64" s="107"/>
      <c r="E64" s="108"/>
      <c r="H64" s="109" t="s">
        <v>20</v>
      </c>
      <c r="I64" s="110">
        <v>0</v>
      </c>
      <c r="J64" s="110">
        <v>0</v>
      </c>
      <c r="K64" s="110">
        <v>0</v>
      </c>
      <c r="L64" s="110">
        <v>0</v>
      </c>
    </row>
    <row r="65" spans="1:12" x14ac:dyDescent="0.25">
      <c r="H65" s="139"/>
      <c r="I65" s="113"/>
      <c r="J65" s="113"/>
      <c r="K65" s="113"/>
      <c r="L65" s="113"/>
    </row>
    <row r="66" spans="1:12" x14ac:dyDescent="0.25">
      <c r="A66" s="2"/>
      <c r="B66" s="7"/>
      <c r="C66" s="7"/>
      <c r="D66" s="7"/>
      <c r="E66" s="2"/>
      <c r="F66" s="2"/>
      <c r="G66" s="2"/>
      <c r="H66" s="116" t="s">
        <v>31</v>
      </c>
      <c r="I66" s="110">
        <v>32</v>
      </c>
      <c r="J66" s="110">
        <v>30</v>
      </c>
      <c r="K66" s="110">
        <v>28</v>
      </c>
      <c r="L66" s="110">
        <v>38</v>
      </c>
    </row>
    <row r="67" spans="1:12" ht="15.6" customHeight="1" x14ac:dyDescent="0.25">
      <c r="A67" s="117" t="s">
        <v>81</v>
      </c>
      <c r="B67" s="156"/>
      <c r="C67" s="156"/>
      <c r="D67" s="156"/>
      <c r="E67" s="156"/>
      <c r="F67" s="156"/>
      <c r="G67" s="2"/>
      <c r="H67" s="130"/>
      <c r="I67" s="113"/>
      <c r="J67" s="113"/>
      <c r="K67" s="113"/>
    </row>
    <row r="68" spans="1:12" ht="15.6" customHeight="1" x14ac:dyDescent="0.25">
      <c r="A68" s="118"/>
      <c r="B68" s="119" t="s">
        <v>25</v>
      </c>
      <c r="C68" s="119" t="s">
        <v>206</v>
      </c>
      <c r="D68" s="120" t="s">
        <v>32</v>
      </c>
      <c r="E68" s="156"/>
      <c r="F68" s="156"/>
      <c r="G68" s="2"/>
      <c r="H68" s="2"/>
    </row>
    <row r="69" spans="1:12" ht="15.6" customHeight="1" x14ac:dyDescent="0.25">
      <c r="A69" s="130" t="s">
        <v>33</v>
      </c>
      <c r="B69" s="115">
        <v>2</v>
      </c>
      <c r="C69" s="115">
        <v>2</v>
      </c>
      <c r="D69" s="157">
        <f>(C69-B69)/B69</f>
        <v>0</v>
      </c>
      <c r="E69" s="156"/>
      <c r="F69" s="156"/>
      <c r="G69" s="2"/>
      <c r="H69" s="2"/>
    </row>
    <row r="70" spans="1:12" ht="15.6" customHeight="1" x14ac:dyDescent="0.25">
      <c r="A70" s="130" t="s">
        <v>34</v>
      </c>
      <c r="B70" s="115">
        <v>7</v>
      </c>
      <c r="C70" s="115">
        <v>7</v>
      </c>
      <c r="D70" s="157">
        <f>(C70-B70)/B70</f>
        <v>0</v>
      </c>
      <c r="E70" s="156"/>
      <c r="F70" s="156"/>
      <c r="G70" s="2"/>
      <c r="H70" s="2"/>
    </row>
    <row r="71" spans="1:12" ht="15.6" customHeight="1" x14ac:dyDescent="0.25">
      <c r="A71" s="70" t="s">
        <v>204</v>
      </c>
      <c r="B71" s="7"/>
      <c r="C71" s="7"/>
      <c r="D71" s="7"/>
      <c r="E71" s="2"/>
      <c r="F71" s="2"/>
      <c r="G71" s="2"/>
      <c r="H71" s="2"/>
    </row>
    <row r="72" spans="1:12" ht="15.6" customHeight="1" x14ac:dyDescent="0.25">
      <c r="A72" s="70"/>
      <c r="B72" s="7"/>
      <c r="C72" s="7"/>
      <c r="D72" s="7"/>
      <c r="E72" s="2"/>
      <c r="F72" s="2"/>
      <c r="G72" s="2"/>
      <c r="H72" s="2"/>
    </row>
    <row r="73" spans="1:12" ht="15.6" customHeight="1" x14ac:dyDescent="0.25"/>
    <row r="74" spans="1:12" x14ac:dyDescent="0.25">
      <c r="A74" s="164" t="s">
        <v>207</v>
      </c>
      <c r="B74" s="164"/>
      <c r="C74" s="164"/>
      <c r="D74" s="164"/>
      <c r="E74" s="164"/>
      <c r="F74" s="164"/>
    </row>
    <row r="75" spans="1:12" x14ac:dyDescent="0.25">
      <c r="A75" s="164"/>
      <c r="B75" s="164"/>
      <c r="C75" s="164"/>
      <c r="D75" s="164"/>
      <c r="E75" s="164"/>
      <c r="F75" s="164"/>
    </row>
    <row r="76" spans="1:12" x14ac:dyDescent="0.25">
      <c r="A76" s="165"/>
      <c r="B76" s="165"/>
      <c r="C76" s="165"/>
      <c r="D76" s="165"/>
      <c r="E76" s="165"/>
      <c r="F76" s="165"/>
    </row>
    <row r="77" spans="1:12" ht="25.15" customHeight="1" x14ac:dyDescent="0.25">
      <c r="A77" s="122" t="s">
        <v>55</v>
      </c>
      <c r="B77" s="166" t="s">
        <v>85</v>
      </c>
      <c r="C77" s="167"/>
      <c r="D77" s="166" t="s">
        <v>41</v>
      </c>
      <c r="E77" s="167"/>
      <c r="F77" s="72"/>
      <c r="I77" s="44"/>
    </row>
    <row r="78" spans="1:12" x14ac:dyDescent="0.25">
      <c r="A78" s="73"/>
      <c r="B78" s="74"/>
      <c r="C78" s="75"/>
      <c r="D78" s="74"/>
      <c r="E78" s="75"/>
      <c r="F78" s="75" t="s">
        <v>4</v>
      </c>
      <c r="I78" s="44"/>
    </row>
    <row r="79" spans="1:12" x14ac:dyDescent="0.25">
      <c r="A79" s="76"/>
      <c r="B79" s="77" t="s">
        <v>42</v>
      </c>
      <c r="C79" s="78" t="s">
        <v>43</v>
      </c>
      <c r="D79" s="77" t="s">
        <v>42</v>
      </c>
      <c r="E79" s="78" t="s">
        <v>44</v>
      </c>
      <c r="F79" s="78" t="s">
        <v>42</v>
      </c>
      <c r="I79" s="44"/>
    </row>
    <row r="80" spans="1:12" x14ac:dyDescent="0.25">
      <c r="A80" s="79" t="s">
        <v>1</v>
      </c>
      <c r="B80" s="73"/>
      <c r="C80" s="80"/>
      <c r="D80" s="73"/>
      <c r="E80" s="80"/>
      <c r="F80" s="79"/>
      <c r="I80" s="44"/>
    </row>
    <row r="81" spans="1:9" x14ac:dyDescent="0.25">
      <c r="A81" s="81" t="s">
        <v>56</v>
      </c>
      <c r="B81" s="82">
        <v>546</v>
      </c>
      <c r="C81" s="158">
        <f>B81/F81</f>
        <v>0.70270270270270274</v>
      </c>
      <c r="D81" s="82">
        <f>F81-B81</f>
        <v>231</v>
      </c>
      <c r="E81" s="158">
        <f>D81/F81</f>
        <v>0.29729729729729731</v>
      </c>
      <c r="F81" s="83">
        <v>777</v>
      </c>
      <c r="I81" s="44"/>
    </row>
    <row r="82" spans="1:9" x14ac:dyDescent="0.25">
      <c r="A82" s="81" t="s">
        <v>57</v>
      </c>
      <c r="B82" s="82">
        <v>702</v>
      </c>
      <c r="C82" s="158">
        <f t="shared" ref="C82:C87" si="2">B82/F82</f>
        <v>0.8764044943820225</v>
      </c>
      <c r="D82" s="82">
        <f t="shared" ref="D82:D87" si="3">F82-B82</f>
        <v>99</v>
      </c>
      <c r="E82" s="158">
        <f t="shared" ref="E82:E87" si="4">D82/F82</f>
        <v>0.12359550561797752</v>
      </c>
      <c r="F82" s="83">
        <v>801</v>
      </c>
      <c r="I82" s="44"/>
    </row>
    <row r="83" spans="1:9" x14ac:dyDescent="0.25">
      <c r="A83" s="81" t="s">
        <v>58</v>
      </c>
      <c r="B83" s="82">
        <v>1436</v>
      </c>
      <c r="C83" s="158">
        <f t="shared" si="2"/>
        <v>0.99171270718232041</v>
      </c>
      <c r="D83" s="82">
        <f t="shared" si="3"/>
        <v>12</v>
      </c>
      <c r="E83" s="158">
        <f t="shared" si="4"/>
        <v>8.2872928176795577E-3</v>
      </c>
      <c r="F83" s="83">
        <v>1448</v>
      </c>
      <c r="I83" s="44"/>
    </row>
    <row r="84" spans="1:9" x14ac:dyDescent="0.25">
      <c r="A84" s="81" t="s">
        <v>59</v>
      </c>
      <c r="B84" s="82">
        <v>1305</v>
      </c>
      <c r="C84" s="158">
        <f t="shared" si="2"/>
        <v>0.44508867667121421</v>
      </c>
      <c r="D84" s="82">
        <f t="shared" si="3"/>
        <v>1627</v>
      </c>
      <c r="E84" s="158">
        <f t="shared" si="4"/>
        <v>0.55491132332878579</v>
      </c>
      <c r="F84" s="83">
        <v>2932</v>
      </c>
      <c r="I84" s="44"/>
    </row>
    <row r="85" spans="1:9" x14ac:dyDescent="0.25">
      <c r="A85" s="84" t="s">
        <v>60</v>
      </c>
      <c r="B85" s="85">
        <v>39</v>
      </c>
      <c r="C85" s="158">
        <f t="shared" si="2"/>
        <v>1</v>
      </c>
      <c r="D85" s="82">
        <f t="shared" si="3"/>
        <v>0</v>
      </c>
      <c r="E85" s="158">
        <f t="shared" si="4"/>
        <v>0</v>
      </c>
      <c r="F85" s="88">
        <v>39</v>
      </c>
      <c r="I85" s="44"/>
    </row>
    <row r="86" spans="1:9" x14ac:dyDescent="0.25">
      <c r="A86" s="81" t="s">
        <v>61</v>
      </c>
      <c r="B86" s="82">
        <v>1209</v>
      </c>
      <c r="C86" s="158">
        <f t="shared" si="2"/>
        <v>0.8326446280991735</v>
      </c>
      <c r="D86" s="82">
        <f t="shared" si="3"/>
        <v>243</v>
      </c>
      <c r="E86" s="158">
        <f t="shared" si="4"/>
        <v>0.16735537190082644</v>
      </c>
      <c r="F86" s="83">
        <v>1452</v>
      </c>
      <c r="I86" s="44"/>
    </row>
    <row r="87" spans="1:9" x14ac:dyDescent="0.25">
      <c r="A87" s="81" t="s">
        <v>62</v>
      </c>
      <c r="B87" s="82">
        <v>3507</v>
      </c>
      <c r="C87" s="158">
        <f t="shared" si="2"/>
        <v>0.74002954209748895</v>
      </c>
      <c r="D87" s="82">
        <f t="shared" si="3"/>
        <v>1232</v>
      </c>
      <c r="E87" s="158">
        <f t="shared" si="4"/>
        <v>0.25997045790251105</v>
      </c>
      <c r="F87" s="83">
        <v>4739</v>
      </c>
      <c r="I87" s="44"/>
    </row>
    <row r="88" spans="1:9" x14ac:dyDescent="0.25">
      <c r="A88" s="89" t="s">
        <v>52</v>
      </c>
      <c r="B88" s="90">
        <f>SUM(B81:B87)</f>
        <v>8744</v>
      </c>
      <c r="C88" s="159">
        <f>B88/F88</f>
        <v>0.71742697735477523</v>
      </c>
      <c r="D88" s="90">
        <f>SUM(D81:D87)</f>
        <v>3444</v>
      </c>
      <c r="E88" s="159">
        <f>D88/F88</f>
        <v>0.28257302264522483</v>
      </c>
      <c r="F88" s="92">
        <f>SUM(F81:F87)</f>
        <v>12188</v>
      </c>
      <c r="I88" s="44"/>
    </row>
    <row r="89" spans="1:9" x14ac:dyDescent="0.25">
      <c r="A89" s="93"/>
      <c r="B89" s="94"/>
      <c r="C89" s="160"/>
      <c r="D89" s="96"/>
      <c r="E89" s="160"/>
      <c r="F89" s="97"/>
      <c r="I89" s="44"/>
    </row>
    <row r="90" spans="1:9" x14ac:dyDescent="0.25">
      <c r="A90" s="79" t="s">
        <v>53</v>
      </c>
      <c r="B90" s="94"/>
      <c r="C90" s="160"/>
      <c r="D90" s="96"/>
      <c r="E90" s="160"/>
      <c r="F90" s="97"/>
      <c r="I90" s="44"/>
    </row>
    <row r="91" spans="1:9" x14ac:dyDescent="0.25">
      <c r="A91" s="81" t="s">
        <v>56</v>
      </c>
      <c r="B91" s="82">
        <v>114</v>
      </c>
      <c r="C91" s="158">
        <f>B91/F91</f>
        <v>0.86363636363636365</v>
      </c>
      <c r="D91" s="82">
        <f>F91-B91</f>
        <v>18</v>
      </c>
      <c r="E91" s="158">
        <f>D91/F91</f>
        <v>0.13636363636363635</v>
      </c>
      <c r="F91" s="83">
        <v>132</v>
      </c>
      <c r="I91" s="44"/>
    </row>
    <row r="92" spans="1:9" x14ac:dyDescent="0.25">
      <c r="A92" s="81" t="s">
        <v>57</v>
      </c>
      <c r="B92" s="82">
        <v>68</v>
      </c>
      <c r="C92" s="158">
        <f t="shared" ref="C92:C98" si="5">B92/F92</f>
        <v>0.81927710843373491</v>
      </c>
      <c r="D92" s="82">
        <f t="shared" ref="D92:D98" si="6">F92-B92</f>
        <v>15</v>
      </c>
      <c r="E92" s="158">
        <f t="shared" ref="E92:E98" si="7">D92/F92</f>
        <v>0.18072289156626506</v>
      </c>
      <c r="F92" s="83">
        <v>83</v>
      </c>
      <c r="I92" s="44"/>
    </row>
    <row r="93" spans="1:9" x14ac:dyDescent="0.25">
      <c r="A93" s="81" t="s">
        <v>58</v>
      </c>
      <c r="B93" s="82">
        <v>240</v>
      </c>
      <c r="C93" s="158">
        <f t="shared" si="5"/>
        <v>0.88888888888888884</v>
      </c>
      <c r="D93" s="82">
        <f t="shared" si="6"/>
        <v>30</v>
      </c>
      <c r="E93" s="158">
        <f t="shared" si="7"/>
        <v>0.1111111111111111</v>
      </c>
      <c r="F93" s="83">
        <v>270</v>
      </c>
      <c r="I93" s="44"/>
    </row>
    <row r="94" spans="1:9" x14ac:dyDescent="0.25">
      <c r="A94" s="81" t="s">
        <v>59</v>
      </c>
      <c r="B94" s="82">
        <v>438</v>
      </c>
      <c r="C94" s="158">
        <f t="shared" si="5"/>
        <v>0.62127659574468086</v>
      </c>
      <c r="D94" s="82">
        <f t="shared" si="6"/>
        <v>267</v>
      </c>
      <c r="E94" s="158">
        <f t="shared" si="7"/>
        <v>0.37872340425531914</v>
      </c>
      <c r="F94" s="83">
        <v>705</v>
      </c>
      <c r="I94" s="44"/>
    </row>
    <row r="95" spans="1:9" x14ac:dyDescent="0.25">
      <c r="A95" s="84" t="s">
        <v>63</v>
      </c>
      <c r="B95" s="82">
        <v>78</v>
      </c>
      <c r="C95" s="158">
        <f t="shared" si="5"/>
        <v>0.83870967741935487</v>
      </c>
      <c r="D95" s="82">
        <f t="shared" si="6"/>
        <v>15</v>
      </c>
      <c r="E95" s="158">
        <f t="shared" si="7"/>
        <v>0.16129032258064516</v>
      </c>
      <c r="F95" s="83">
        <v>93</v>
      </c>
      <c r="I95" s="44"/>
    </row>
    <row r="96" spans="1:9" x14ac:dyDescent="0.25">
      <c r="A96" s="81" t="s">
        <v>61</v>
      </c>
      <c r="B96" s="123">
        <v>265</v>
      </c>
      <c r="C96" s="158">
        <f t="shared" si="5"/>
        <v>0.44537815126050423</v>
      </c>
      <c r="D96" s="82">
        <f t="shared" si="6"/>
        <v>330</v>
      </c>
      <c r="E96" s="158">
        <f t="shared" si="7"/>
        <v>0.55462184873949583</v>
      </c>
      <c r="F96" s="124">
        <v>595</v>
      </c>
      <c r="I96" s="44"/>
    </row>
    <row r="97" spans="1:9" x14ac:dyDescent="0.25">
      <c r="A97" s="81" t="s">
        <v>64</v>
      </c>
      <c r="B97" s="125">
        <v>144</v>
      </c>
      <c r="C97" s="158">
        <f t="shared" si="5"/>
        <v>0.81355932203389836</v>
      </c>
      <c r="D97" s="82">
        <f t="shared" si="6"/>
        <v>33</v>
      </c>
      <c r="E97" s="158">
        <f t="shared" si="7"/>
        <v>0.1864406779661017</v>
      </c>
      <c r="F97" s="126">
        <v>177</v>
      </c>
      <c r="I97" s="44"/>
    </row>
    <row r="98" spans="1:9" x14ac:dyDescent="0.25">
      <c r="A98" s="81" t="s">
        <v>62</v>
      </c>
      <c r="B98" s="85">
        <v>949</v>
      </c>
      <c r="C98" s="158">
        <f t="shared" si="5"/>
        <v>0.93497536945812809</v>
      </c>
      <c r="D98" s="82">
        <f t="shared" si="6"/>
        <v>66</v>
      </c>
      <c r="E98" s="158">
        <f t="shared" si="7"/>
        <v>6.5024630541871922E-2</v>
      </c>
      <c r="F98" s="88">
        <v>1015</v>
      </c>
      <c r="I98" s="44"/>
    </row>
    <row r="99" spans="1:9" x14ac:dyDescent="0.25">
      <c r="A99" s="89" t="s">
        <v>65</v>
      </c>
      <c r="B99" s="90">
        <f>SUM(B91:B98)</f>
        <v>2296</v>
      </c>
      <c r="C99" s="159">
        <f>B99/F99</f>
        <v>0.74788273615635181</v>
      </c>
      <c r="D99" s="90">
        <f>SUM(D91:D98)</f>
        <v>774</v>
      </c>
      <c r="E99" s="159">
        <f>D99/F99</f>
        <v>0.25211726384364819</v>
      </c>
      <c r="F99" s="92">
        <f>SUM(F91:F98)</f>
        <v>3070</v>
      </c>
      <c r="I99" s="44"/>
    </row>
    <row r="100" spans="1:9" x14ac:dyDescent="0.25">
      <c r="A100" s="97"/>
      <c r="B100" s="99"/>
      <c r="C100" s="162"/>
      <c r="D100" s="99"/>
      <c r="E100" s="162"/>
      <c r="F100" s="101"/>
      <c r="I100" s="44"/>
    </row>
    <row r="101" spans="1:9" x14ac:dyDescent="0.25">
      <c r="A101" s="79" t="s">
        <v>4</v>
      </c>
      <c r="B101" s="94"/>
      <c r="C101" s="160"/>
      <c r="D101" s="96"/>
      <c r="E101" s="160"/>
      <c r="F101" s="97"/>
      <c r="I101" s="44"/>
    </row>
    <row r="102" spans="1:9" x14ac:dyDescent="0.25">
      <c r="A102" s="81" t="s">
        <v>56</v>
      </c>
      <c r="B102" s="82">
        <v>660</v>
      </c>
      <c r="C102" s="158">
        <f>B102/F102</f>
        <v>0.72607260726072609</v>
      </c>
      <c r="D102" s="82">
        <f>F102-B102</f>
        <v>249</v>
      </c>
      <c r="E102" s="158">
        <f>D102/F102</f>
        <v>0.27392739273927391</v>
      </c>
      <c r="F102" s="83">
        <v>909</v>
      </c>
      <c r="I102" s="44"/>
    </row>
    <row r="103" spans="1:9" x14ac:dyDescent="0.25">
      <c r="A103" s="81" t="s">
        <v>57</v>
      </c>
      <c r="B103" s="82">
        <v>770</v>
      </c>
      <c r="C103" s="158">
        <f t="shared" ref="C103:C110" si="8">B103/F103</f>
        <v>0.87104072398190047</v>
      </c>
      <c r="D103" s="82">
        <f t="shared" ref="D103:D110" si="9">F103-B103</f>
        <v>114</v>
      </c>
      <c r="E103" s="158">
        <f t="shared" ref="E103:E110" si="10">D103/F103</f>
        <v>0.12895927601809956</v>
      </c>
      <c r="F103" s="83">
        <v>884</v>
      </c>
      <c r="I103" s="44"/>
    </row>
    <row r="104" spans="1:9" x14ac:dyDescent="0.25">
      <c r="A104" s="81" t="s">
        <v>58</v>
      </c>
      <c r="B104" s="82">
        <v>1676</v>
      </c>
      <c r="C104" s="158">
        <f t="shared" si="8"/>
        <v>0.97555296856810247</v>
      </c>
      <c r="D104" s="82">
        <f t="shared" si="9"/>
        <v>42</v>
      </c>
      <c r="E104" s="158">
        <f t="shared" si="10"/>
        <v>2.4447031431897557E-2</v>
      </c>
      <c r="F104" s="83">
        <v>1718</v>
      </c>
      <c r="I104" s="44"/>
    </row>
    <row r="105" spans="1:9" x14ac:dyDescent="0.25">
      <c r="A105" s="81" t="s">
        <v>59</v>
      </c>
      <c r="B105" s="82">
        <v>1743</v>
      </c>
      <c r="C105" s="158">
        <f t="shared" si="8"/>
        <v>0.47924113280175967</v>
      </c>
      <c r="D105" s="82">
        <f t="shared" si="9"/>
        <v>1894</v>
      </c>
      <c r="E105" s="158">
        <f t="shared" si="10"/>
        <v>0.52075886719824027</v>
      </c>
      <c r="F105" s="83">
        <v>3637</v>
      </c>
      <c r="I105" s="44"/>
    </row>
    <row r="106" spans="1:9" x14ac:dyDescent="0.25">
      <c r="A106" s="84" t="s">
        <v>60</v>
      </c>
      <c r="B106" s="85">
        <v>39</v>
      </c>
      <c r="C106" s="158">
        <f t="shared" si="8"/>
        <v>1</v>
      </c>
      <c r="D106" s="82">
        <f t="shared" si="9"/>
        <v>0</v>
      </c>
      <c r="E106" s="158">
        <f t="shared" si="10"/>
        <v>0</v>
      </c>
      <c r="F106" s="83">
        <v>39</v>
      </c>
      <c r="I106" s="44"/>
    </row>
    <row r="107" spans="1:9" x14ac:dyDescent="0.25">
      <c r="A107" s="84" t="s">
        <v>63</v>
      </c>
      <c r="B107" s="85">
        <v>78</v>
      </c>
      <c r="C107" s="158">
        <f t="shared" si="8"/>
        <v>0.83870967741935487</v>
      </c>
      <c r="D107" s="82">
        <f t="shared" si="9"/>
        <v>15</v>
      </c>
      <c r="E107" s="158">
        <f t="shared" si="10"/>
        <v>0.16129032258064516</v>
      </c>
      <c r="F107" s="83">
        <v>93</v>
      </c>
      <c r="I107" s="44"/>
    </row>
    <row r="108" spans="1:9" x14ac:dyDescent="0.25">
      <c r="A108" s="81" t="s">
        <v>61</v>
      </c>
      <c r="B108" s="85">
        <v>1474</v>
      </c>
      <c r="C108" s="158">
        <f t="shared" si="8"/>
        <v>0.72007816316560824</v>
      </c>
      <c r="D108" s="82">
        <f t="shared" si="9"/>
        <v>573</v>
      </c>
      <c r="E108" s="158">
        <f t="shared" si="10"/>
        <v>0.27992183683439181</v>
      </c>
      <c r="F108" s="83">
        <v>2047</v>
      </c>
      <c r="I108" s="44"/>
    </row>
    <row r="109" spans="1:9" x14ac:dyDescent="0.25">
      <c r="A109" s="81" t="s">
        <v>64</v>
      </c>
      <c r="B109" s="85">
        <v>144</v>
      </c>
      <c r="C109" s="158">
        <f t="shared" si="8"/>
        <v>0.81355932203389836</v>
      </c>
      <c r="D109" s="82">
        <f t="shared" si="9"/>
        <v>33</v>
      </c>
      <c r="E109" s="158">
        <f t="shared" si="10"/>
        <v>0.1864406779661017</v>
      </c>
      <c r="F109" s="83">
        <v>177</v>
      </c>
      <c r="I109" s="44"/>
    </row>
    <row r="110" spans="1:9" x14ac:dyDescent="0.25">
      <c r="A110" s="81" t="s">
        <v>62</v>
      </c>
      <c r="B110" s="85">
        <v>4456</v>
      </c>
      <c r="C110" s="158">
        <f t="shared" si="8"/>
        <v>0.77441779631560659</v>
      </c>
      <c r="D110" s="82">
        <f t="shared" si="9"/>
        <v>1298</v>
      </c>
      <c r="E110" s="158">
        <f t="shared" si="10"/>
        <v>0.22558220368439347</v>
      </c>
      <c r="F110" s="83">
        <v>5754</v>
      </c>
      <c r="I110" s="44"/>
    </row>
    <row r="111" spans="1:9" x14ac:dyDescent="0.25">
      <c r="A111" s="89" t="s">
        <v>54</v>
      </c>
      <c r="B111" s="90">
        <f>SUM(B102:B110)</f>
        <v>11040</v>
      </c>
      <c r="C111" s="159">
        <f>B111/F111</f>
        <v>0.72355485646873774</v>
      </c>
      <c r="D111" s="90">
        <f>SUM(D102:D110)</f>
        <v>4218</v>
      </c>
      <c r="E111" s="159">
        <f>D111/F111</f>
        <v>0.27644514353126232</v>
      </c>
      <c r="F111" s="92">
        <f>SUM(F102:F110)</f>
        <v>15258</v>
      </c>
      <c r="I111" s="44"/>
    </row>
    <row r="112" spans="1:9" x14ac:dyDescent="0.25">
      <c r="A112" s="102"/>
      <c r="B112" s="102"/>
      <c r="C112" s="102"/>
      <c r="D112" s="102"/>
      <c r="E112" s="102"/>
      <c r="F112" s="102"/>
      <c r="I112" s="44"/>
    </row>
    <row r="113" spans="1:9" x14ac:dyDescent="0.25">
      <c r="A113" s="102" t="s">
        <v>97</v>
      </c>
      <c r="B113" s="102"/>
      <c r="C113" s="102"/>
      <c r="D113" s="102"/>
      <c r="E113" s="102"/>
      <c r="F113" s="102"/>
      <c r="I113" s="44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2" width="10.75" style="44" customWidth="1"/>
    <col min="13" max="13" width="10.62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7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7" ht="18" x14ac:dyDescent="0.25">
      <c r="A4" s="22" t="s">
        <v>0</v>
      </c>
      <c r="B4" s="23" t="s">
        <v>36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>
        <v>634</v>
      </c>
      <c r="C8" s="16">
        <v>885</v>
      </c>
      <c r="D8" s="16">
        <v>579</v>
      </c>
      <c r="E8" s="16">
        <v>655</v>
      </c>
      <c r="F8" s="16">
        <v>748</v>
      </c>
      <c r="G8" s="29"/>
      <c r="H8" s="67" t="s">
        <v>1</v>
      </c>
      <c r="I8" s="30">
        <v>435</v>
      </c>
      <c r="J8" s="16">
        <v>691</v>
      </c>
      <c r="K8" s="16">
        <v>412</v>
      </c>
      <c r="L8" s="16">
        <v>521</v>
      </c>
      <c r="M8" s="16">
        <v>571</v>
      </c>
      <c r="N8" s="29"/>
      <c r="O8" s="29"/>
      <c r="P8" s="29"/>
      <c r="Q8" s="29"/>
    </row>
    <row r="9" spans="1:17" x14ac:dyDescent="0.25">
      <c r="A9" s="2" t="s">
        <v>2</v>
      </c>
      <c r="B9" s="30">
        <v>67</v>
      </c>
      <c r="C9" s="16">
        <v>76</v>
      </c>
      <c r="D9" s="16">
        <v>57</v>
      </c>
      <c r="E9" s="16">
        <v>64</v>
      </c>
      <c r="F9" s="16">
        <v>95</v>
      </c>
      <c r="G9" s="29"/>
      <c r="H9" s="67" t="s">
        <v>2</v>
      </c>
      <c r="I9" s="30">
        <v>49</v>
      </c>
      <c r="J9" s="16">
        <v>54</v>
      </c>
      <c r="K9" s="16">
        <v>37</v>
      </c>
      <c r="L9" s="16">
        <v>35</v>
      </c>
      <c r="M9" s="16">
        <v>76</v>
      </c>
      <c r="N9" s="29"/>
      <c r="O9" s="29"/>
      <c r="P9" s="29"/>
      <c r="Q9" s="29"/>
    </row>
    <row r="10" spans="1:17" x14ac:dyDescent="0.25">
      <c r="A10" s="2" t="s">
        <v>5</v>
      </c>
      <c r="B10" s="30">
        <v>6</v>
      </c>
      <c r="C10" s="16">
        <v>2</v>
      </c>
      <c r="D10" s="16">
        <v>4</v>
      </c>
      <c r="E10" s="16">
        <v>3</v>
      </c>
      <c r="F10" s="16">
        <v>7</v>
      </c>
      <c r="G10" s="29"/>
      <c r="H10" s="67" t="s">
        <v>5</v>
      </c>
      <c r="I10" s="30">
        <v>6</v>
      </c>
      <c r="J10" s="16">
        <v>2</v>
      </c>
      <c r="K10" s="16">
        <v>4</v>
      </c>
      <c r="L10" s="16">
        <v>2</v>
      </c>
      <c r="M10" s="16">
        <v>6</v>
      </c>
      <c r="N10" s="29"/>
      <c r="O10" s="29"/>
      <c r="P10" s="29"/>
      <c r="Q10" s="29"/>
    </row>
    <row r="11" spans="1:17" x14ac:dyDescent="0.25">
      <c r="A11" s="2" t="s">
        <v>3</v>
      </c>
      <c r="B11" s="30">
        <v>0</v>
      </c>
      <c r="C11" s="16">
        <v>0</v>
      </c>
      <c r="D11" s="16">
        <v>0</v>
      </c>
      <c r="E11" s="16">
        <v>0</v>
      </c>
      <c r="F11" s="16">
        <v>0</v>
      </c>
      <c r="G11" s="29"/>
      <c r="H11" s="67" t="s">
        <v>3</v>
      </c>
      <c r="I11" s="30">
        <v>0</v>
      </c>
      <c r="J11" s="16">
        <v>0</v>
      </c>
      <c r="K11" s="16">
        <v>0</v>
      </c>
      <c r="L11" s="16">
        <v>0</v>
      </c>
      <c r="M11" s="16">
        <v>0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707</v>
      </c>
      <c r="C12" s="13">
        <f>SUM(C8:C11)</f>
        <v>963</v>
      </c>
      <c r="D12" s="13">
        <f>SUM(D8:D11)</f>
        <v>640</v>
      </c>
      <c r="E12" s="13">
        <f>SUM(E8:E11)</f>
        <v>722</v>
      </c>
      <c r="F12" s="13">
        <f>SUM(F8:F11)</f>
        <v>850</v>
      </c>
      <c r="G12" s="29"/>
      <c r="H12" s="141" t="s">
        <v>4</v>
      </c>
      <c r="I12" s="32">
        <f>SUM(I8:I11)</f>
        <v>490</v>
      </c>
      <c r="J12" s="13">
        <f>SUM(J8:J11)</f>
        <v>747</v>
      </c>
      <c r="K12" s="13">
        <f>SUM(K8:K11)</f>
        <v>453</v>
      </c>
      <c r="L12" s="13">
        <f>SUM(L8:L11)</f>
        <v>558</v>
      </c>
      <c r="M12" s="13">
        <f>SUM(M8:M11)</f>
        <v>653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33"/>
      <c r="E13" s="2"/>
      <c r="F13" s="2"/>
      <c r="G13" s="2"/>
      <c r="H13" s="142"/>
      <c r="I13" s="34"/>
      <c r="J13" s="35"/>
      <c r="K13" s="34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28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28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>
        <v>1075</v>
      </c>
      <c r="C16" s="16">
        <v>995</v>
      </c>
      <c r="D16" s="16">
        <v>924</v>
      </c>
      <c r="E16" s="16">
        <v>974</v>
      </c>
      <c r="F16" s="16">
        <v>761</v>
      </c>
      <c r="G16" s="7"/>
      <c r="H16" s="144" t="s">
        <v>1</v>
      </c>
      <c r="I16" s="30">
        <v>19</v>
      </c>
      <c r="J16" s="16">
        <v>19</v>
      </c>
      <c r="K16" s="16">
        <v>19</v>
      </c>
      <c r="L16" s="16">
        <v>18</v>
      </c>
      <c r="M16" s="16">
        <v>17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>
        <v>110</v>
      </c>
      <c r="C17" s="16">
        <v>111</v>
      </c>
      <c r="D17" s="16">
        <v>98</v>
      </c>
      <c r="E17" s="16">
        <v>82</v>
      </c>
      <c r="F17" s="16">
        <v>101</v>
      </c>
      <c r="G17" s="7"/>
      <c r="H17" s="144" t="s">
        <v>2</v>
      </c>
      <c r="I17" s="30">
        <v>4</v>
      </c>
      <c r="J17" s="16">
        <v>4</v>
      </c>
      <c r="K17" s="16">
        <v>4</v>
      </c>
      <c r="L17" s="16">
        <v>4</v>
      </c>
      <c r="M17" s="16">
        <v>4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>
        <v>5</v>
      </c>
      <c r="C18" s="16">
        <v>2</v>
      </c>
      <c r="D18" s="16">
        <v>6</v>
      </c>
      <c r="E18" s="16">
        <v>4</v>
      </c>
      <c r="F18" s="16">
        <v>4</v>
      </c>
      <c r="G18" s="7"/>
      <c r="H18" s="144" t="s">
        <v>5</v>
      </c>
      <c r="I18" s="30">
        <v>2</v>
      </c>
      <c r="J18" s="16">
        <v>1</v>
      </c>
      <c r="K18" s="16">
        <v>1</v>
      </c>
      <c r="L18" s="16">
        <v>1</v>
      </c>
      <c r="M18" s="16">
        <v>1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>
        <v>0</v>
      </c>
      <c r="C19" s="16">
        <v>0</v>
      </c>
      <c r="D19" s="16">
        <v>0</v>
      </c>
      <c r="E19" s="16">
        <v>0</v>
      </c>
      <c r="F19" s="16">
        <v>0</v>
      </c>
      <c r="G19" s="7"/>
      <c r="H19" s="144" t="s">
        <v>3</v>
      </c>
      <c r="I19" s="30">
        <v>0</v>
      </c>
      <c r="J19" s="16">
        <v>0</v>
      </c>
      <c r="K19" s="16">
        <v>0</v>
      </c>
      <c r="L19" s="16">
        <v>0</v>
      </c>
      <c r="M19" s="16">
        <v>0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1190</v>
      </c>
      <c r="C20" s="13">
        <f>SUM(C16:C19)</f>
        <v>1108</v>
      </c>
      <c r="D20" s="13">
        <f>SUM(D16:D19)</f>
        <v>1028</v>
      </c>
      <c r="E20" s="13">
        <f>SUM(E16:E19)</f>
        <v>1060</v>
      </c>
      <c r="F20" s="13">
        <f>SUM(F16:F19)</f>
        <v>866</v>
      </c>
      <c r="G20" s="7"/>
      <c r="H20" s="147" t="s">
        <v>4</v>
      </c>
      <c r="I20" s="32">
        <f>SUM(I16:I19)</f>
        <v>25</v>
      </c>
      <c r="J20" s="13">
        <f>SUM(J16:J19)</f>
        <v>24</v>
      </c>
      <c r="K20" s="13">
        <f>SUM(K16:K19)</f>
        <v>24</v>
      </c>
      <c r="L20" s="13">
        <f>SUM(L16:L19)</f>
        <v>23</v>
      </c>
      <c r="M20" s="13">
        <f>SUM(M16:M19)</f>
        <v>22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>
        <f>25+3</f>
        <v>28</v>
      </c>
      <c r="C25" s="16">
        <f>75+5</f>
        <v>80</v>
      </c>
      <c r="D25" s="16">
        <f>93+10</f>
        <v>103</v>
      </c>
      <c r="E25" s="16">
        <f>29+3</f>
        <v>32</v>
      </c>
      <c r="F25" s="16">
        <f>87+8</f>
        <v>95</v>
      </c>
      <c r="G25" s="16">
        <f>94+10</f>
        <v>104</v>
      </c>
      <c r="H25" s="16">
        <f>15+2</f>
        <v>17</v>
      </c>
      <c r="I25" s="16">
        <v>95</v>
      </c>
      <c r="J25" s="16">
        <v>98</v>
      </c>
      <c r="K25" s="16">
        <v>16</v>
      </c>
      <c r="L25" s="16">
        <v>54</v>
      </c>
    </row>
    <row r="26" spans="1:17" s="24" customFormat="1" ht="14.1" customHeight="1" x14ac:dyDescent="0.25">
      <c r="A26" s="7" t="s">
        <v>2</v>
      </c>
      <c r="B26" s="16">
        <v>5</v>
      </c>
      <c r="C26" s="16">
        <v>7</v>
      </c>
      <c r="D26" s="16">
        <v>25</v>
      </c>
      <c r="E26" s="16">
        <v>5</v>
      </c>
      <c r="F26" s="16">
        <v>12</v>
      </c>
      <c r="G26" s="16">
        <v>22</v>
      </c>
      <c r="H26" s="16">
        <v>1</v>
      </c>
      <c r="I26" s="16">
        <v>13</v>
      </c>
      <c r="J26" s="16">
        <v>21</v>
      </c>
      <c r="K26" s="16">
        <v>5</v>
      </c>
      <c r="L26" s="16">
        <v>7</v>
      </c>
    </row>
    <row r="27" spans="1:17" s="24" customFormat="1" x14ac:dyDescent="0.25">
      <c r="A27" s="7" t="s">
        <v>5</v>
      </c>
      <c r="B27" s="16">
        <v>1</v>
      </c>
      <c r="C27" s="16">
        <v>0</v>
      </c>
      <c r="D27" s="16">
        <v>1</v>
      </c>
      <c r="E27" s="16">
        <v>0</v>
      </c>
      <c r="F27" s="16">
        <v>2</v>
      </c>
      <c r="G27" s="16">
        <v>1</v>
      </c>
      <c r="H27" s="16">
        <v>0</v>
      </c>
      <c r="I27" s="16">
        <v>2</v>
      </c>
      <c r="J27" s="16">
        <v>5</v>
      </c>
      <c r="K27" s="16">
        <v>1</v>
      </c>
      <c r="L27" s="16">
        <v>1</v>
      </c>
    </row>
    <row r="28" spans="1:17" s="24" customFormat="1" ht="14.1" customHeight="1" x14ac:dyDescent="0.25">
      <c r="A28" s="7" t="s">
        <v>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34</v>
      </c>
      <c r="C29" s="13">
        <f t="shared" si="0"/>
        <v>87</v>
      </c>
      <c r="D29" s="13">
        <f t="shared" si="0"/>
        <v>129</v>
      </c>
      <c r="E29" s="13">
        <f t="shared" si="0"/>
        <v>37</v>
      </c>
      <c r="F29" s="13">
        <f t="shared" si="0"/>
        <v>109</v>
      </c>
      <c r="G29" s="13">
        <f t="shared" si="0"/>
        <v>127</v>
      </c>
      <c r="H29" s="13">
        <f t="shared" si="0"/>
        <v>18</v>
      </c>
      <c r="I29" s="13">
        <f>SUM(I25:I28)</f>
        <v>110</v>
      </c>
      <c r="J29" s="13">
        <f>SUM(J25:J28)</f>
        <v>124</v>
      </c>
      <c r="K29" s="13">
        <f>SUM(K25:K28)</f>
        <v>22</v>
      </c>
      <c r="L29" s="13">
        <f>SUM(L25:L28)</f>
        <v>62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28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>
        <v>1520</v>
      </c>
      <c r="C33" s="9">
        <v>1396.6666666666667</v>
      </c>
      <c r="D33" s="9">
        <v>1311</v>
      </c>
      <c r="E33" s="9">
        <v>1224.5333333333333</v>
      </c>
      <c r="F33" s="9">
        <v>1115</v>
      </c>
      <c r="G33" s="4"/>
      <c r="H33" s="145" t="s">
        <v>103</v>
      </c>
      <c r="I33" s="45" t="s">
        <v>193</v>
      </c>
      <c r="J33" s="45" t="s">
        <v>178</v>
      </c>
      <c r="K33" s="45" t="s">
        <v>163</v>
      </c>
      <c r="L33" s="45" t="s">
        <v>150</v>
      </c>
      <c r="M33" s="45" t="s">
        <v>208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>
        <v>65</v>
      </c>
      <c r="C34" s="9">
        <v>62.666666666666664</v>
      </c>
      <c r="D34" s="9">
        <v>62.75</v>
      </c>
      <c r="E34" s="9">
        <v>56.166666666666664</v>
      </c>
      <c r="F34" s="9">
        <v>58</v>
      </c>
      <c r="G34" s="4"/>
      <c r="H34" s="145" t="s">
        <v>104</v>
      </c>
      <c r="I34" s="46" t="s">
        <v>196</v>
      </c>
      <c r="J34" s="46" t="s">
        <v>179</v>
      </c>
      <c r="K34" s="46" t="s">
        <v>164</v>
      </c>
      <c r="L34" s="46" t="s">
        <v>151</v>
      </c>
      <c r="M34" s="46" t="s">
        <v>209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>
        <v>0</v>
      </c>
      <c r="C35" s="9">
        <v>0</v>
      </c>
      <c r="D35" s="9">
        <v>0</v>
      </c>
      <c r="E35" s="9">
        <v>0</v>
      </c>
      <c r="F35" s="9">
        <v>0</v>
      </c>
      <c r="G35" s="4"/>
      <c r="H35" s="145" t="s">
        <v>105</v>
      </c>
      <c r="I35" s="46" t="s">
        <v>194</v>
      </c>
      <c r="J35" s="46" t="s">
        <v>180</v>
      </c>
      <c r="K35" s="46" t="s">
        <v>165</v>
      </c>
      <c r="L35" s="46" t="s">
        <v>152</v>
      </c>
      <c r="M35" s="46" t="s">
        <v>210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1585</v>
      </c>
      <c r="C36" s="13">
        <f>SUM(C33:C35)</f>
        <v>1459.3333333333335</v>
      </c>
      <c r="D36" s="13">
        <f>SUM(D33:D35)</f>
        <v>1373.75</v>
      </c>
      <c r="E36" s="13">
        <f>SUM(E33:E35)</f>
        <v>1280.7</v>
      </c>
      <c r="F36" s="13">
        <f>SUM(F33:F35)</f>
        <v>1173</v>
      </c>
      <c r="G36" s="4"/>
      <c r="H36" s="146" t="s">
        <v>118</v>
      </c>
      <c r="I36" s="47" t="s">
        <v>113</v>
      </c>
      <c r="J36" s="47" t="s">
        <v>123</v>
      </c>
      <c r="K36" s="45" t="s">
        <v>131</v>
      </c>
      <c r="L36" s="47" t="s">
        <v>136</v>
      </c>
      <c r="M36" s="47" t="s">
        <v>211</v>
      </c>
      <c r="N36" s="29"/>
      <c r="O36" s="29"/>
      <c r="P36" s="29"/>
      <c r="Q36" s="29"/>
    </row>
    <row r="37" spans="1:17" ht="14.1" customHeight="1" x14ac:dyDescent="0.25">
      <c r="B37" s="44"/>
      <c r="C37" s="44"/>
      <c r="D37" s="44"/>
      <c r="F37" s="21"/>
      <c r="G37" s="4"/>
      <c r="H37" s="146" t="s">
        <v>119</v>
      </c>
      <c r="I37" s="47" t="s">
        <v>114</v>
      </c>
      <c r="J37" s="47" t="s">
        <v>124</v>
      </c>
      <c r="K37" s="45" t="s">
        <v>132</v>
      </c>
      <c r="L37" s="47" t="s">
        <v>137</v>
      </c>
      <c r="M37" s="47" t="s">
        <v>212</v>
      </c>
      <c r="N37" s="29"/>
      <c r="O37" s="29"/>
      <c r="P37" s="29"/>
      <c r="Q37" s="29"/>
    </row>
    <row r="38" spans="1:17" ht="14.1" customHeight="1" x14ac:dyDescent="0.25">
      <c r="B38" s="44"/>
      <c r="C38" s="44"/>
      <c r="D38" s="44"/>
      <c r="F38" s="21"/>
      <c r="G38" s="4"/>
      <c r="H38" s="4"/>
      <c r="I38" s="4"/>
      <c r="J38" s="4"/>
      <c r="K38" s="2"/>
      <c r="L38" s="11" t="s">
        <v>96</v>
      </c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16">
        <v>4248.5</v>
      </c>
      <c r="C43" s="16">
        <v>20950</v>
      </c>
      <c r="D43" s="16">
        <v>19098</v>
      </c>
      <c r="E43" s="16">
        <v>3569</v>
      </c>
      <c r="F43" s="16">
        <v>19665</v>
      </c>
      <c r="G43" s="16">
        <v>17779.5</v>
      </c>
      <c r="H43" s="16">
        <v>2696</v>
      </c>
      <c r="I43" s="16">
        <v>18368</v>
      </c>
      <c r="J43" s="16">
        <v>16374</v>
      </c>
      <c r="K43" s="16">
        <v>2958.5</v>
      </c>
      <c r="L43" s="16">
        <v>16730</v>
      </c>
      <c r="M43" s="16">
        <v>16065.5</v>
      </c>
      <c r="N43" s="37"/>
    </row>
    <row r="44" spans="1:17" s="24" customFormat="1" x14ac:dyDescent="0.25">
      <c r="A44" s="7" t="s">
        <v>2</v>
      </c>
      <c r="B44" s="16">
        <v>181</v>
      </c>
      <c r="C44" s="16">
        <v>752</v>
      </c>
      <c r="D44" s="16">
        <v>773</v>
      </c>
      <c r="E44" s="16">
        <v>219</v>
      </c>
      <c r="F44" s="16">
        <v>753</v>
      </c>
      <c r="G44" s="16">
        <v>676</v>
      </c>
      <c r="H44" s="16">
        <v>168</v>
      </c>
      <c r="I44" s="16">
        <v>674</v>
      </c>
      <c r="J44" s="16">
        <v>584</v>
      </c>
      <c r="K44" s="16">
        <v>402</v>
      </c>
      <c r="L44" s="16">
        <v>693</v>
      </c>
      <c r="M44" s="16">
        <v>655</v>
      </c>
      <c r="N44" s="37"/>
    </row>
    <row r="45" spans="1:17" s="24" customFormat="1" x14ac:dyDescent="0.25">
      <c r="A45" s="7" t="s">
        <v>3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37"/>
    </row>
    <row r="46" spans="1:17" s="24" customFormat="1" x14ac:dyDescent="0.25">
      <c r="A46" s="12" t="s">
        <v>4</v>
      </c>
      <c r="B46" s="42">
        <f t="shared" ref="B46:J46" si="1">SUM(B43:B45)</f>
        <v>4429.5</v>
      </c>
      <c r="C46" s="42">
        <f t="shared" si="1"/>
        <v>21702</v>
      </c>
      <c r="D46" s="42">
        <f t="shared" si="1"/>
        <v>19871</v>
      </c>
      <c r="E46" s="42">
        <f t="shared" si="1"/>
        <v>3788</v>
      </c>
      <c r="F46" s="42">
        <f t="shared" si="1"/>
        <v>20418</v>
      </c>
      <c r="G46" s="42">
        <f t="shared" si="1"/>
        <v>18455.5</v>
      </c>
      <c r="H46" s="42">
        <f t="shared" si="1"/>
        <v>2864</v>
      </c>
      <c r="I46" s="42">
        <f t="shared" si="1"/>
        <v>19042</v>
      </c>
      <c r="J46" s="42">
        <f t="shared" si="1"/>
        <v>16958</v>
      </c>
      <c r="K46" s="42">
        <f>SUM(K43:K45)</f>
        <v>3360.5</v>
      </c>
      <c r="L46" s="42">
        <f>SUM(L43:L45)</f>
        <v>17423</v>
      </c>
      <c r="M46" s="42">
        <f>SUM(M43:M45)</f>
        <v>16720.5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s="24" customFormat="1" x14ac:dyDescent="0.25">
      <c r="A48" s="44"/>
      <c r="E48" s="44"/>
      <c r="H48" s="44"/>
      <c r="I48" s="44"/>
      <c r="J48" s="44"/>
      <c r="L48" s="2"/>
      <c r="M48" s="37"/>
      <c r="N48" s="37"/>
      <c r="O48" s="37"/>
      <c r="P48" s="37"/>
      <c r="Q48" s="37"/>
    </row>
    <row r="49" spans="1:17" s="24" customFormat="1" ht="16.5" thickBot="1" x14ac:dyDescent="0.3">
      <c r="A49" s="103"/>
      <c r="B49" s="104" t="s">
        <v>23</v>
      </c>
      <c r="C49" s="104" t="s">
        <v>24</v>
      </c>
      <c r="D49" s="104" t="s">
        <v>25</v>
      </c>
      <c r="E49" s="104" t="s">
        <v>206</v>
      </c>
      <c r="H49" s="105"/>
      <c r="I49" s="104" t="s">
        <v>23</v>
      </c>
      <c r="J49" s="104" t="s">
        <v>24</v>
      </c>
      <c r="K49" s="104" t="s">
        <v>25</v>
      </c>
      <c r="L49" s="104" t="s">
        <v>206</v>
      </c>
      <c r="M49" s="37"/>
      <c r="N49" s="37"/>
      <c r="O49" s="37"/>
      <c r="P49" s="37"/>
      <c r="Q49" s="37"/>
    </row>
    <row r="50" spans="1:17" s="24" customFormat="1" ht="16.5" thickTop="1" x14ac:dyDescent="0.25">
      <c r="A50" s="106" t="s">
        <v>28</v>
      </c>
      <c r="B50" s="107"/>
      <c r="C50" s="107"/>
      <c r="D50" s="107"/>
      <c r="E50" s="107"/>
      <c r="H50" s="127" t="s">
        <v>9</v>
      </c>
      <c r="I50" s="108"/>
      <c r="J50" s="108"/>
      <c r="K50" s="108"/>
      <c r="L50" s="108"/>
      <c r="M50" s="37"/>
      <c r="N50" s="37"/>
      <c r="O50" s="37"/>
      <c r="P50" s="37"/>
      <c r="Q50" s="37"/>
    </row>
    <row r="51" spans="1:17" s="24" customFormat="1" x14ac:dyDescent="0.25">
      <c r="A51" s="109" t="s">
        <v>7</v>
      </c>
      <c r="B51" s="110">
        <v>11</v>
      </c>
      <c r="C51" s="110">
        <v>13</v>
      </c>
      <c r="D51" s="110">
        <v>14</v>
      </c>
      <c r="E51" s="110">
        <v>13</v>
      </c>
      <c r="H51" s="109" t="s">
        <v>7</v>
      </c>
      <c r="I51" s="110">
        <v>0</v>
      </c>
      <c r="J51" s="110">
        <v>0</v>
      </c>
      <c r="K51" s="110">
        <v>0</v>
      </c>
      <c r="L51" s="110">
        <v>0</v>
      </c>
      <c r="M51" s="37"/>
      <c r="N51" s="37"/>
      <c r="O51" s="37"/>
      <c r="P51" s="37"/>
      <c r="Q51" s="37"/>
    </row>
    <row r="52" spans="1:17" s="24" customFormat="1" x14ac:dyDescent="0.25">
      <c r="A52" s="109" t="s">
        <v>8</v>
      </c>
      <c r="B52" s="110">
        <v>27</v>
      </c>
      <c r="C52" s="110">
        <v>31</v>
      </c>
      <c r="D52" s="110">
        <v>31</v>
      </c>
      <c r="E52" s="110">
        <v>28</v>
      </c>
      <c r="H52" s="109" t="s">
        <v>8</v>
      </c>
      <c r="I52" s="110">
        <v>0</v>
      </c>
      <c r="J52" s="110">
        <v>1</v>
      </c>
      <c r="K52" s="110">
        <v>0</v>
      </c>
      <c r="L52" s="110">
        <v>0</v>
      </c>
      <c r="M52" s="37"/>
      <c r="N52" s="37"/>
      <c r="O52" s="37"/>
      <c r="P52" s="37"/>
      <c r="Q52" s="37"/>
    </row>
    <row r="53" spans="1:17" s="24" customFormat="1" x14ac:dyDescent="0.25">
      <c r="A53" s="109" t="s">
        <v>11</v>
      </c>
      <c r="B53" s="110">
        <v>32</v>
      </c>
      <c r="C53" s="110">
        <v>24</v>
      </c>
      <c r="D53" s="110">
        <v>27</v>
      </c>
      <c r="E53" s="110">
        <v>21</v>
      </c>
      <c r="H53" s="109" t="s">
        <v>11</v>
      </c>
      <c r="I53" s="110">
        <v>3</v>
      </c>
      <c r="J53" s="110">
        <v>4</v>
      </c>
      <c r="K53" s="110">
        <v>1</v>
      </c>
      <c r="L53" s="110">
        <v>2</v>
      </c>
      <c r="M53" s="37"/>
      <c r="N53" s="37"/>
      <c r="O53" s="37"/>
      <c r="P53" s="37"/>
      <c r="Q53" s="37"/>
    </row>
    <row r="54" spans="1:17" s="24" customFormat="1" x14ac:dyDescent="0.25">
      <c r="A54" s="111"/>
      <c r="B54" s="107"/>
      <c r="C54" s="107"/>
      <c r="D54" s="107"/>
      <c r="E54" s="107"/>
      <c r="H54" s="109"/>
      <c r="I54" s="107"/>
      <c r="J54" s="107"/>
      <c r="K54" s="107"/>
      <c r="L54" s="107"/>
      <c r="M54" s="37"/>
      <c r="N54" s="37"/>
      <c r="O54" s="37"/>
      <c r="P54" s="37"/>
      <c r="Q54" s="37"/>
    </row>
    <row r="55" spans="1:17" s="24" customFormat="1" x14ac:dyDescent="0.25">
      <c r="A55" s="112" t="s">
        <v>29</v>
      </c>
      <c r="B55" s="113"/>
      <c r="C55" s="113"/>
      <c r="D55" s="113"/>
      <c r="E55" s="113"/>
      <c r="H55" s="116" t="s">
        <v>10</v>
      </c>
      <c r="I55" s="107"/>
      <c r="J55" s="107"/>
      <c r="K55" s="107"/>
      <c r="L55" s="107"/>
      <c r="M55" s="37"/>
      <c r="N55" s="37"/>
      <c r="O55" s="37"/>
      <c r="P55" s="37"/>
      <c r="Q55" s="37"/>
    </row>
    <row r="56" spans="1:17" s="24" customFormat="1" x14ac:dyDescent="0.25">
      <c r="A56" s="109" t="s">
        <v>7</v>
      </c>
      <c r="B56" s="115">
        <v>2</v>
      </c>
      <c r="C56" s="115">
        <v>2</v>
      </c>
      <c r="D56" s="115">
        <v>2</v>
      </c>
      <c r="E56" s="115">
        <v>2</v>
      </c>
      <c r="H56" s="109" t="s">
        <v>7</v>
      </c>
      <c r="I56" s="110">
        <v>0</v>
      </c>
      <c r="J56" s="110">
        <v>0</v>
      </c>
      <c r="K56" s="110">
        <v>0</v>
      </c>
      <c r="L56" s="110">
        <v>0</v>
      </c>
      <c r="M56" s="37"/>
      <c r="N56" s="37"/>
      <c r="O56" s="37"/>
      <c r="P56" s="37"/>
      <c r="Q56" s="37"/>
    </row>
    <row r="57" spans="1:17" s="24" customFormat="1" x14ac:dyDescent="0.25">
      <c r="A57" s="129"/>
      <c r="B57" s="137"/>
      <c r="C57" s="137"/>
      <c r="D57" s="137"/>
      <c r="E57" s="137"/>
      <c r="H57" s="109" t="s">
        <v>8</v>
      </c>
      <c r="I57" s="110">
        <v>0</v>
      </c>
      <c r="J57" s="110">
        <v>0</v>
      </c>
      <c r="K57" s="110">
        <v>0</v>
      </c>
      <c r="L57" s="110">
        <v>0</v>
      </c>
      <c r="M57" s="37"/>
      <c r="N57" s="37"/>
      <c r="O57" s="37"/>
      <c r="P57" s="37"/>
      <c r="Q57" s="37"/>
    </row>
    <row r="58" spans="1:17" s="24" customFormat="1" x14ac:dyDescent="0.25">
      <c r="A58" s="109"/>
      <c r="B58" s="137"/>
      <c r="C58" s="137"/>
      <c r="D58" s="137"/>
      <c r="E58" s="137"/>
      <c r="H58" s="109" t="s">
        <v>11</v>
      </c>
      <c r="I58" s="110">
        <v>0</v>
      </c>
      <c r="J58" s="110">
        <v>0</v>
      </c>
      <c r="K58" s="110">
        <v>2</v>
      </c>
      <c r="L58" s="110">
        <v>0</v>
      </c>
      <c r="M58" s="37"/>
      <c r="N58" s="37"/>
      <c r="O58" s="37"/>
      <c r="P58" s="37"/>
      <c r="Q58" s="37"/>
    </row>
    <row r="59" spans="1:17" s="24" customFormat="1" x14ac:dyDescent="0.25">
      <c r="A59" s="116" t="s">
        <v>13</v>
      </c>
      <c r="B59" s="110">
        <v>0</v>
      </c>
      <c r="C59" s="110">
        <v>0</v>
      </c>
      <c r="D59" s="110">
        <v>0</v>
      </c>
      <c r="E59" s="110">
        <v>0</v>
      </c>
      <c r="H59" s="109" t="s">
        <v>20</v>
      </c>
      <c r="I59" s="110">
        <v>0</v>
      </c>
      <c r="J59" s="110">
        <v>0</v>
      </c>
      <c r="K59" s="110">
        <v>0</v>
      </c>
      <c r="L59" s="110">
        <v>0</v>
      </c>
      <c r="M59" s="37"/>
      <c r="N59" s="37"/>
      <c r="O59" s="37"/>
      <c r="P59" s="37"/>
      <c r="Q59" s="37"/>
    </row>
    <row r="60" spans="1:17" s="24" customFormat="1" x14ac:dyDescent="0.25">
      <c r="A60" s="109"/>
      <c r="B60" s="108"/>
      <c r="C60" s="108"/>
      <c r="D60" s="108"/>
      <c r="E60" s="108"/>
      <c r="H60" s="139"/>
      <c r="I60" s="113"/>
      <c r="J60" s="113"/>
      <c r="K60" s="113"/>
      <c r="L60" s="113"/>
      <c r="M60" s="37"/>
      <c r="N60" s="37"/>
      <c r="O60" s="37"/>
      <c r="P60" s="37"/>
      <c r="Q60" s="37"/>
    </row>
    <row r="61" spans="1:17" x14ac:dyDescent="0.25">
      <c r="A61" s="116" t="s">
        <v>14</v>
      </c>
      <c r="B61" s="110">
        <v>18</v>
      </c>
      <c r="C61" s="110">
        <v>20</v>
      </c>
      <c r="D61" s="110">
        <v>18</v>
      </c>
      <c r="E61" s="110">
        <v>14</v>
      </c>
      <c r="F61" s="24"/>
      <c r="G61" s="24"/>
      <c r="H61" s="116" t="s">
        <v>31</v>
      </c>
      <c r="I61" s="110">
        <v>68</v>
      </c>
      <c r="J61" s="110">
        <v>68</v>
      </c>
      <c r="K61" s="110">
        <v>64</v>
      </c>
      <c r="L61" s="110">
        <v>70</v>
      </c>
      <c r="M61" s="29"/>
      <c r="N61" s="29"/>
      <c r="O61" s="29"/>
      <c r="P61" s="29"/>
      <c r="Q61" s="29"/>
    </row>
    <row r="62" spans="1:17" x14ac:dyDescent="0.25">
      <c r="E62" s="108"/>
      <c r="G62" s="24"/>
      <c r="L62" s="2"/>
      <c r="M62" s="36"/>
    </row>
    <row r="63" spans="1:17" x14ac:dyDescent="0.25">
      <c r="A63" s="109"/>
      <c r="B63" s="107"/>
      <c r="C63" s="107"/>
      <c r="D63" s="107"/>
      <c r="E63" s="108"/>
      <c r="H63" s="152"/>
      <c r="I63" s="107"/>
      <c r="J63" s="107"/>
      <c r="K63" s="107"/>
      <c r="L63" s="2"/>
      <c r="M63" s="36"/>
    </row>
    <row r="64" spans="1:17" x14ac:dyDescent="0.25">
      <c r="H64" s="113"/>
      <c r="I64" s="113"/>
      <c r="J64" s="113"/>
      <c r="K64" s="113"/>
      <c r="L64" s="2"/>
      <c r="M64" s="36"/>
    </row>
    <row r="65" spans="1:13" x14ac:dyDescent="0.25">
      <c r="I65" s="44"/>
      <c r="K65" s="24"/>
      <c r="L65" s="2"/>
      <c r="M65" s="36"/>
    </row>
    <row r="66" spans="1:13" x14ac:dyDescent="0.25">
      <c r="A66" s="117" t="s">
        <v>81</v>
      </c>
      <c r="B66" s="113"/>
      <c r="C66" s="113"/>
      <c r="D66" s="113"/>
      <c r="E66" s="108"/>
      <c r="L66" s="2"/>
      <c r="M66" s="36"/>
    </row>
    <row r="67" spans="1:13" x14ac:dyDescent="0.25">
      <c r="A67" s="118"/>
      <c r="B67" s="119" t="s">
        <v>25</v>
      </c>
      <c r="C67" s="119" t="s">
        <v>206</v>
      </c>
      <c r="D67" s="120" t="s">
        <v>32</v>
      </c>
      <c r="E67" s="108"/>
      <c r="H67" s="113"/>
      <c r="I67" s="113"/>
      <c r="L67" s="2"/>
      <c r="M67" s="36"/>
    </row>
    <row r="68" spans="1:13" x14ac:dyDescent="0.25">
      <c r="A68" s="130" t="s">
        <v>33</v>
      </c>
      <c r="B68" s="115">
        <v>6</v>
      </c>
      <c r="C68" s="115">
        <v>6</v>
      </c>
      <c r="D68" s="121">
        <f>(C68-B68)/B68</f>
        <v>0</v>
      </c>
      <c r="E68" s="108"/>
      <c r="H68" s="113"/>
      <c r="I68" s="113"/>
      <c r="L68" s="2"/>
      <c r="M68" s="36"/>
    </row>
    <row r="69" spans="1:13" x14ac:dyDescent="0.25">
      <c r="A69" s="130" t="s">
        <v>34</v>
      </c>
      <c r="B69" s="115">
        <v>34</v>
      </c>
      <c r="C69" s="115">
        <v>29</v>
      </c>
      <c r="D69" s="121">
        <f>(C69-B69)/B69</f>
        <v>-0.14705882352941177</v>
      </c>
      <c r="H69" s="155"/>
      <c r="I69" s="155"/>
      <c r="J69" s="21"/>
      <c r="K69" s="21"/>
      <c r="L69" s="2"/>
      <c r="M69" s="36"/>
    </row>
    <row r="70" spans="1:13" s="21" customFormat="1" x14ac:dyDescent="0.25">
      <c r="A70" s="70" t="s">
        <v>204</v>
      </c>
      <c r="B70" s="26"/>
      <c r="C70" s="26"/>
      <c r="D70" s="26"/>
      <c r="H70" s="113"/>
      <c r="I70" s="113"/>
      <c r="J70" s="44"/>
      <c r="K70" s="44"/>
      <c r="L70" s="2"/>
      <c r="M70" s="2"/>
    </row>
    <row r="71" spans="1:13" x14ac:dyDescent="0.25">
      <c r="E71" s="113"/>
      <c r="F71" s="113"/>
      <c r="G71" s="113"/>
      <c r="L71" s="2"/>
      <c r="M71" s="36"/>
    </row>
    <row r="72" spans="1:13" x14ac:dyDescent="0.25">
      <c r="E72" s="113"/>
      <c r="F72" s="113"/>
      <c r="G72" s="113"/>
      <c r="L72" s="2"/>
      <c r="M72" s="36"/>
    </row>
    <row r="73" spans="1:13" x14ac:dyDescent="0.25">
      <c r="A73" s="164" t="s">
        <v>207</v>
      </c>
      <c r="B73" s="164"/>
      <c r="C73" s="164"/>
      <c r="D73" s="164"/>
      <c r="E73" s="164"/>
      <c r="F73" s="164"/>
      <c r="G73" s="128"/>
      <c r="L73" s="2"/>
    </row>
    <row r="74" spans="1:13" x14ac:dyDescent="0.25">
      <c r="A74" s="164"/>
      <c r="B74" s="164"/>
      <c r="C74" s="164"/>
      <c r="D74" s="164"/>
      <c r="E74" s="164"/>
      <c r="F74" s="164"/>
      <c r="G74" s="113"/>
      <c r="L74" s="2"/>
    </row>
    <row r="75" spans="1:13" ht="15.6" customHeight="1" x14ac:dyDescent="0.25">
      <c r="A75" s="165"/>
      <c r="B75" s="165"/>
      <c r="C75" s="165"/>
      <c r="D75" s="165"/>
      <c r="E75" s="165"/>
      <c r="F75" s="165"/>
      <c r="G75" s="113"/>
      <c r="L75" s="36"/>
    </row>
    <row r="76" spans="1:13" ht="25.15" customHeight="1" x14ac:dyDescent="0.25">
      <c r="A76" s="122" t="s">
        <v>66</v>
      </c>
      <c r="B76" s="166" t="s">
        <v>85</v>
      </c>
      <c r="C76" s="167"/>
      <c r="D76" s="166" t="s">
        <v>41</v>
      </c>
      <c r="E76" s="167"/>
      <c r="F76" s="72"/>
      <c r="G76" s="113"/>
      <c r="L76" s="36"/>
    </row>
    <row r="77" spans="1:13" x14ac:dyDescent="0.25">
      <c r="A77" s="73"/>
      <c r="B77" s="74"/>
      <c r="C77" s="75"/>
      <c r="D77" s="74"/>
      <c r="E77" s="75"/>
      <c r="F77" s="75" t="s">
        <v>4</v>
      </c>
      <c r="G77" s="113"/>
      <c r="L77" s="36"/>
    </row>
    <row r="78" spans="1:13" x14ac:dyDescent="0.25">
      <c r="A78" s="76"/>
      <c r="B78" s="77" t="s">
        <v>42</v>
      </c>
      <c r="C78" s="78" t="s">
        <v>43</v>
      </c>
      <c r="D78" s="77" t="s">
        <v>42</v>
      </c>
      <c r="E78" s="78" t="s">
        <v>44</v>
      </c>
      <c r="F78" s="78" t="s">
        <v>42</v>
      </c>
      <c r="G78" s="128"/>
      <c r="L78" s="36"/>
    </row>
    <row r="79" spans="1:13" x14ac:dyDescent="0.25">
      <c r="A79" s="79" t="s">
        <v>1</v>
      </c>
      <c r="B79" s="73"/>
      <c r="C79" s="80"/>
      <c r="D79" s="73"/>
      <c r="E79" s="80"/>
      <c r="F79" s="79"/>
      <c r="G79" s="128"/>
      <c r="L79" s="36"/>
    </row>
    <row r="80" spans="1:13" x14ac:dyDescent="0.25">
      <c r="A80" s="81" t="s">
        <v>67</v>
      </c>
      <c r="B80" s="82">
        <v>1284</v>
      </c>
      <c r="C80" s="158">
        <f>B80/F80</f>
        <v>0.76021314387211369</v>
      </c>
      <c r="D80" s="82">
        <f>F80-B80</f>
        <v>405</v>
      </c>
      <c r="E80" s="158">
        <f>D80/F80</f>
        <v>0.23978685612788633</v>
      </c>
      <c r="F80" s="83">
        <v>1689</v>
      </c>
      <c r="G80" s="113"/>
      <c r="L80" s="36"/>
    </row>
    <row r="81" spans="1:12" x14ac:dyDescent="0.25">
      <c r="A81" s="81" t="s">
        <v>68</v>
      </c>
      <c r="B81" s="82">
        <v>1224</v>
      </c>
      <c r="C81" s="158">
        <f t="shared" ref="C81:C90" si="2">B81/F81</f>
        <v>0.67326732673267331</v>
      </c>
      <c r="D81" s="82">
        <f t="shared" ref="D81:D89" si="3">F81-B81</f>
        <v>594</v>
      </c>
      <c r="E81" s="158">
        <f t="shared" ref="E81:E90" si="4">D81/F81</f>
        <v>0.32673267326732675</v>
      </c>
      <c r="F81" s="83">
        <v>1818</v>
      </c>
      <c r="G81" s="113"/>
      <c r="L81" s="36"/>
    </row>
    <row r="82" spans="1:12" x14ac:dyDescent="0.25">
      <c r="A82" s="81" t="s">
        <v>102</v>
      </c>
      <c r="B82" s="82">
        <v>2385</v>
      </c>
      <c r="C82" s="158">
        <f t="shared" si="2"/>
        <v>0.55323590814196244</v>
      </c>
      <c r="D82" s="82">
        <f t="shared" si="3"/>
        <v>1926</v>
      </c>
      <c r="E82" s="158">
        <f t="shared" si="4"/>
        <v>0.44676409185803756</v>
      </c>
      <c r="F82" s="83">
        <v>4311</v>
      </c>
      <c r="G82" s="113"/>
      <c r="L82" s="36"/>
    </row>
    <row r="83" spans="1:12" x14ac:dyDescent="0.25">
      <c r="A83" s="81" t="s">
        <v>70</v>
      </c>
      <c r="B83" s="82">
        <v>933</v>
      </c>
      <c r="C83" s="158">
        <f t="shared" si="2"/>
        <v>0.75302663438256656</v>
      </c>
      <c r="D83" s="82">
        <f t="shared" si="3"/>
        <v>306</v>
      </c>
      <c r="E83" s="158">
        <f t="shared" si="4"/>
        <v>0.24697336561743341</v>
      </c>
      <c r="F83" s="83">
        <v>1239</v>
      </c>
      <c r="G83" s="113"/>
    </row>
    <row r="84" spans="1:12" x14ac:dyDescent="0.25">
      <c r="A84" s="84" t="s">
        <v>71</v>
      </c>
      <c r="B84" s="85">
        <v>1110</v>
      </c>
      <c r="C84" s="158">
        <f t="shared" si="2"/>
        <v>0.62925170068027214</v>
      </c>
      <c r="D84" s="82">
        <f t="shared" si="3"/>
        <v>654</v>
      </c>
      <c r="E84" s="158">
        <f t="shared" si="4"/>
        <v>0.37074829931972791</v>
      </c>
      <c r="F84" s="88">
        <v>1764</v>
      </c>
      <c r="G84" s="113"/>
    </row>
    <row r="85" spans="1:12" x14ac:dyDescent="0.25">
      <c r="A85" s="84" t="s">
        <v>72</v>
      </c>
      <c r="B85" s="85">
        <v>482</v>
      </c>
      <c r="C85" s="158">
        <f t="shared" si="2"/>
        <v>0.44342226310947563</v>
      </c>
      <c r="D85" s="82">
        <f t="shared" si="3"/>
        <v>605</v>
      </c>
      <c r="E85" s="158">
        <f t="shared" si="4"/>
        <v>0.55657773689052437</v>
      </c>
      <c r="F85" s="88">
        <v>1087</v>
      </c>
      <c r="G85" s="113"/>
    </row>
    <row r="86" spans="1:12" x14ac:dyDescent="0.25">
      <c r="A86" s="84" t="s">
        <v>73</v>
      </c>
      <c r="B86" s="85">
        <v>504</v>
      </c>
      <c r="C86" s="158">
        <f t="shared" si="2"/>
        <v>0.58536585365853655</v>
      </c>
      <c r="D86" s="82">
        <f t="shared" si="3"/>
        <v>357</v>
      </c>
      <c r="E86" s="158">
        <f t="shared" si="4"/>
        <v>0.41463414634146339</v>
      </c>
      <c r="F86" s="88">
        <v>861</v>
      </c>
      <c r="G86" s="113"/>
    </row>
    <row r="87" spans="1:12" x14ac:dyDescent="0.25">
      <c r="A87" s="84" t="s">
        <v>74</v>
      </c>
      <c r="B87" s="85">
        <v>726</v>
      </c>
      <c r="C87" s="158">
        <f t="shared" si="2"/>
        <v>0.90636704119850187</v>
      </c>
      <c r="D87" s="82">
        <f t="shared" si="3"/>
        <v>75</v>
      </c>
      <c r="E87" s="158">
        <f t="shared" si="4"/>
        <v>9.3632958801498134E-2</v>
      </c>
      <c r="F87" s="88">
        <v>801</v>
      </c>
      <c r="G87" s="113"/>
    </row>
    <row r="88" spans="1:12" x14ac:dyDescent="0.25">
      <c r="A88" s="84" t="s">
        <v>75</v>
      </c>
      <c r="B88" s="85">
        <v>1594</v>
      </c>
      <c r="C88" s="158">
        <f t="shared" si="2"/>
        <v>0.91556576680068924</v>
      </c>
      <c r="D88" s="82">
        <f t="shared" si="3"/>
        <v>147</v>
      </c>
      <c r="E88" s="158">
        <f t="shared" si="4"/>
        <v>8.4434233199310746E-2</v>
      </c>
      <c r="F88" s="88">
        <v>1741</v>
      </c>
    </row>
    <row r="89" spans="1:12" x14ac:dyDescent="0.25">
      <c r="A89" s="84" t="s">
        <v>76</v>
      </c>
      <c r="B89" s="85">
        <v>1248</v>
      </c>
      <c r="C89" s="158">
        <f t="shared" si="2"/>
        <v>0.87949260042283295</v>
      </c>
      <c r="D89" s="82">
        <f t="shared" si="3"/>
        <v>171</v>
      </c>
      <c r="E89" s="158">
        <f t="shared" si="4"/>
        <v>0.12050739957716702</v>
      </c>
      <c r="F89" s="88">
        <v>1419</v>
      </c>
    </row>
    <row r="90" spans="1:12" x14ac:dyDescent="0.25">
      <c r="A90" s="89" t="s">
        <v>52</v>
      </c>
      <c r="B90" s="90">
        <f>SUM(B80:B89)</f>
        <v>11490</v>
      </c>
      <c r="C90" s="159">
        <f t="shared" si="2"/>
        <v>0.68679019725044832</v>
      </c>
      <c r="D90" s="90">
        <f>SUM(D80:D89)</f>
        <v>5240</v>
      </c>
      <c r="E90" s="159">
        <f t="shared" si="4"/>
        <v>0.31320980274955168</v>
      </c>
      <c r="F90" s="92">
        <f>SUM(F80:F89)</f>
        <v>16730</v>
      </c>
      <c r="I90" s="44"/>
    </row>
    <row r="91" spans="1:12" x14ac:dyDescent="0.25">
      <c r="A91" s="93"/>
      <c r="B91" s="94"/>
      <c r="C91" s="95"/>
      <c r="D91" s="96"/>
      <c r="E91" s="95"/>
      <c r="F91" s="97"/>
      <c r="I91" s="44"/>
    </row>
    <row r="92" spans="1:12" x14ac:dyDescent="0.25">
      <c r="A92" s="79" t="s">
        <v>53</v>
      </c>
      <c r="B92" s="94"/>
      <c r="C92" s="95"/>
      <c r="D92" s="96"/>
      <c r="E92" s="95"/>
      <c r="F92" s="97"/>
      <c r="I92" s="44"/>
    </row>
    <row r="93" spans="1:12" x14ac:dyDescent="0.25">
      <c r="A93" s="81" t="s">
        <v>77</v>
      </c>
      <c r="B93" s="82">
        <v>327</v>
      </c>
      <c r="C93" s="158">
        <f>B93/F93</f>
        <v>1</v>
      </c>
      <c r="D93" s="82">
        <f>F93-B93</f>
        <v>0</v>
      </c>
      <c r="E93" s="158">
        <f>D93/F93</f>
        <v>0</v>
      </c>
      <c r="F93" s="83">
        <v>327</v>
      </c>
      <c r="I93" s="44"/>
    </row>
    <row r="94" spans="1:12" x14ac:dyDescent="0.25">
      <c r="A94" s="84" t="s">
        <v>71</v>
      </c>
      <c r="B94" s="82">
        <v>123</v>
      </c>
      <c r="C94" s="158">
        <f>B94/F94</f>
        <v>0.99193548387096775</v>
      </c>
      <c r="D94" s="82">
        <f>F94-B94</f>
        <v>1</v>
      </c>
      <c r="E94" s="158">
        <f>D94/F94</f>
        <v>8.0645161290322578E-3</v>
      </c>
      <c r="F94" s="83">
        <v>124</v>
      </c>
      <c r="I94" s="44"/>
    </row>
    <row r="95" spans="1:12" x14ac:dyDescent="0.25">
      <c r="A95" s="84" t="s">
        <v>74</v>
      </c>
      <c r="B95" s="82">
        <v>111</v>
      </c>
      <c r="C95" s="158">
        <f>B95/F95</f>
        <v>0.90243902439024393</v>
      </c>
      <c r="D95" s="82">
        <f>F95-B95</f>
        <v>12</v>
      </c>
      <c r="E95" s="158">
        <f>D95/F95</f>
        <v>9.7560975609756101E-2</v>
      </c>
      <c r="F95" s="83">
        <v>123</v>
      </c>
      <c r="I95" s="44"/>
    </row>
    <row r="96" spans="1:12" x14ac:dyDescent="0.25">
      <c r="A96" s="84" t="s">
        <v>75</v>
      </c>
      <c r="B96" s="82">
        <v>119</v>
      </c>
      <c r="C96" s="158">
        <f>B96/F96</f>
        <v>1</v>
      </c>
      <c r="D96" s="82">
        <f>F96-B96</f>
        <v>0</v>
      </c>
      <c r="E96" s="158">
        <f>D96/F96</f>
        <v>0</v>
      </c>
      <c r="F96" s="83">
        <v>119</v>
      </c>
      <c r="I96" s="44"/>
    </row>
    <row r="97" spans="1:9" x14ac:dyDescent="0.25">
      <c r="A97" s="89" t="s">
        <v>65</v>
      </c>
      <c r="B97" s="90">
        <f>SUM(B93:B96)</f>
        <v>680</v>
      </c>
      <c r="C97" s="159">
        <f>B97/F97</f>
        <v>0.98124098124098125</v>
      </c>
      <c r="D97" s="90">
        <f>SUM(D93:D96)</f>
        <v>13</v>
      </c>
      <c r="E97" s="159">
        <f>D97/F97</f>
        <v>1.875901875901876E-2</v>
      </c>
      <c r="F97" s="92">
        <f>SUM(F93:F96)</f>
        <v>693</v>
      </c>
      <c r="I97" s="44"/>
    </row>
    <row r="98" spans="1:9" x14ac:dyDescent="0.25">
      <c r="A98" s="97"/>
      <c r="B98" s="99"/>
      <c r="C98" s="100"/>
      <c r="D98" s="99"/>
      <c r="E98" s="100"/>
      <c r="F98" s="101"/>
      <c r="I98" s="44"/>
    </row>
    <row r="99" spans="1:9" x14ac:dyDescent="0.25">
      <c r="A99" s="79" t="s">
        <v>4</v>
      </c>
      <c r="B99" s="94"/>
      <c r="C99" s="95"/>
      <c r="D99" s="96"/>
      <c r="E99" s="95"/>
      <c r="F99" s="97"/>
      <c r="I99" s="44"/>
    </row>
    <row r="100" spans="1:9" x14ac:dyDescent="0.25">
      <c r="A100" s="81" t="s">
        <v>67</v>
      </c>
      <c r="B100" s="82">
        <v>1284</v>
      </c>
      <c r="C100" s="158">
        <f t="shared" ref="C100:C110" si="5">B100/F100</f>
        <v>0.76021314387211369</v>
      </c>
      <c r="D100" s="82">
        <f t="shared" ref="D100:D109" si="6">F100-B100</f>
        <v>405</v>
      </c>
      <c r="E100" s="158">
        <f t="shared" ref="E100:E110" si="7">D100/F100</f>
        <v>0.23978685612788633</v>
      </c>
      <c r="F100" s="83">
        <v>1689</v>
      </c>
      <c r="I100" s="44"/>
    </row>
    <row r="101" spans="1:9" x14ac:dyDescent="0.25">
      <c r="A101" s="81" t="s">
        <v>68</v>
      </c>
      <c r="B101" s="82">
        <v>1224</v>
      </c>
      <c r="C101" s="158">
        <f t="shared" si="5"/>
        <v>0.67326732673267331</v>
      </c>
      <c r="D101" s="82">
        <f t="shared" si="6"/>
        <v>594</v>
      </c>
      <c r="E101" s="158">
        <f t="shared" si="7"/>
        <v>0.32673267326732675</v>
      </c>
      <c r="F101" s="83">
        <v>1818</v>
      </c>
      <c r="I101" s="44"/>
    </row>
    <row r="102" spans="1:9" x14ac:dyDescent="0.25">
      <c r="A102" s="81" t="s">
        <v>102</v>
      </c>
      <c r="B102" s="82">
        <v>2712</v>
      </c>
      <c r="C102" s="158">
        <f t="shared" si="5"/>
        <v>0.58473479948253559</v>
      </c>
      <c r="D102" s="82">
        <f t="shared" si="6"/>
        <v>1926</v>
      </c>
      <c r="E102" s="158">
        <f t="shared" si="7"/>
        <v>0.41526520051746441</v>
      </c>
      <c r="F102" s="83">
        <v>4638</v>
      </c>
      <c r="I102" s="44"/>
    </row>
    <row r="103" spans="1:9" x14ac:dyDescent="0.25">
      <c r="A103" s="81" t="s">
        <v>70</v>
      </c>
      <c r="B103" s="82">
        <v>933</v>
      </c>
      <c r="C103" s="158">
        <f t="shared" si="5"/>
        <v>0.75302663438256656</v>
      </c>
      <c r="D103" s="82">
        <f t="shared" si="6"/>
        <v>306</v>
      </c>
      <c r="E103" s="158">
        <f t="shared" si="7"/>
        <v>0.24697336561743341</v>
      </c>
      <c r="F103" s="83">
        <v>1239</v>
      </c>
      <c r="I103" s="44"/>
    </row>
    <row r="104" spans="1:9" x14ac:dyDescent="0.25">
      <c r="A104" s="84" t="s">
        <v>71</v>
      </c>
      <c r="B104" s="82">
        <v>1233</v>
      </c>
      <c r="C104" s="158">
        <f t="shared" si="5"/>
        <v>0.65307203389830504</v>
      </c>
      <c r="D104" s="82">
        <f t="shared" si="6"/>
        <v>655</v>
      </c>
      <c r="E104" s="158">
        <f t="shared" si="7"/>
        <v>0.34692796610169491</v>
      </c>
      <c r="F104" s="83">
        <v>1888</v>
      </c>
      <c r="I104" s="44"/>
    </row>
    <row r="105" spans="1:9" x14ac:dyDescent="0.25">
      <c r="A105" s="84" t="s">
        <v>72</v>
      </c>
      <c r="B105" s="82">
        <v>482</v>
      </c>
      <c r="C105" s="158">
        <f t="shared" si="5"/>
        <v>0.44342226310947563</v>
      </c>
      <c r="D105" s="82">
        <f t="shared" si="6"/>
        <v>605</v>
      </c>
      <c r="E105" s="158">
        <f t="shared" si="7"/>
        <v>0.55657773689052437</v>
      </c>
      <c r="F105" s="83">
        <v>1087</v>
      </c>
      <c r="I105" s="44"/>
    </row>
    <row r="106" spans="1:9" x14ac:dyDescent="0.25">
      <c r="A106" s="84" t="s">
        <v>73</v>
      </c>
      <c r="B106" s="82">
        <v>504</v>
      </c>
      <c r="C106" s="158">
        <f t="shared" si="5"/>
        <v>0.58536585365853655</v>
      </c>
      <c r="D106" s="82">
        <f t="shared" si="6"/>
        <v>357</v>
      </c>
      <c r="E106" s="158">
        <f t="shared" si="7"/>
        <v>0.41463414634146339</v>
      </c>
      <c r="F106" s="83">
        <v>861</v>
      </c>
      <c r="I106" s="44"/>
    </row>
    <row r="107" spans="1:9" x14ac:dyDescent="0.25">
      <c r="A107" s="84" t="s">
        <v>74</v>
      </c>
      <c r="B107" s="82">
        <v>837</v>
      </c>
      <c r="C107" s="158">
        <f t="shared" si="5"/>
        <v>0.9058441558441559</v>
      </c>
      <c r="D107" s="82">
        <f t="shared" si="6"/>
        <v>87</v>
      </c>
      <c r="E107" s="158">
        <f t="shared" si="7"/>
        <v>9.4155844155844159E-2</v>
      </c>
      <c r="F107" s="83">
        <v>924</v>
      </c>
      <c r="I107" s="44"/>
    </row>
    <row r="108" spans="1:9" x14ac:dyDescent="0.25">
      <c r="A108" s="84" t="s">
        <v>75</v>
      </c>
      <c r="B108" s="82">
        <v>1713</v>
      </c>
      <c r="C108" s="158">
        <f t="shared" si="5"/>
        <v>0.92096774193548392</v>
      </c>
      <c r="D108" s="82">
        <f t="shared" si="6"/>
        <v>147</v>
      </c>
      <c r="E108" s="158">
        <f t="shared" si="7"/>
        <v>7.9032258064516123E-2</v>
      </c>
      <c r="F108" s="83">
        <v>1860</v>
      </c>
      <c r="I108" s="44"/>
    </row>
    <row r="109" spans="1:9" x14ac:dyDescent="0.25">
      <c r="A109" s="84" t="s">
        <v>76</v>
      </c>
      <c r="B109" s="87">
        <v>1248</v>
      </c>
      <c r="C109" s="158">
        <f t="shared" si="5"/>
        <v>0.87949260042283295</v>
      </c>
      <c r="D109" s="82">
        <f t="shared" si="6"/>
        <v>171</v>
      </c>
      <c r="E109" s="158">
        <f t="shared" si="7"/>
        <v>0.12050739957716702</v>
      </c>
      <c r="F109" s="98">
        <v>1419</v>
      </c>
      <c r="I109" s="44"/>
    </row>
    <row r="110" spans="1:9" x14ac:dyDescent="0.25">
      <c r="A110" s="89" t="s">
        <v>54</v>
      </c>
      <c r="B110" s="90">
        <f>SUM(B100:B109)</f>
        <v>12170</v>
      </c>
      <c r="C110" s="159">
        <f t="shared" si="5"/>
        <v>0.69850198014119269</v>
      </c>
      <c r="D110" s="90">
        <f>SUM(D100:D109)</f>
        <v>5253</v>
      </c>
      <c r="E110" s="159">
        <f t="shared" si="7"/>
        <v>0.30149801985880731</v>
      </c>
      <c r="F110" s="92">
        <f>SUM(F100:F109)</f>
        <v>17423</v>
      </c>
      <c r="I110" s="44"/>
    </row>
    <row r="111" spans="1:9" x14ac:dyDescent="0.25">
      <c r="A111" s="113"/>
      <c r="B111" s="113"/>
      <c r="C111" s="113"/>
      <c r="D111" s="113"/>
      <c r="E111" s="113"/>
      <c r="F111" s="113"/>
      <c r="I111" s="44"/>
    </row>
    <row r="112" spans="1:9" x14ac:dyDescent="0.25">
      <c r="A112" s="102" t="s">
        <v>97</v>
      </c>
      <c r="B112" s="113"/>
      <c r="C112" s="113"/>
      <c r="D112" s="113"/>
      <c r="E112" s="113"/>
      <c r="F112" s="113"/>
    </row>
    <row r="113" spans="1:1" x14ac:dyDescent="0.25">
      <c r="A113" s="102"/>
    </row>
  </sheetData>
  <mergeCells count="6">
    <mergeCell ref="A73:F74"/>
    <mergeCell ref="A75:F75"/>
    <mergeCell ref="B76:C76"/>
    <mergeCell ref="D76:E76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24.125" style="44" customWidth="1"/>
    <col min="2" max="4" width="10.75" style="24" customWidth="1"/>
    <col min="5" max="8" width="10.75" style="44" customWidth="1"/>
    <col min="9" max="9" width="10.75" style="24" customWidth="1"/>
    <col min="10" max="13" width="10.7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7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7" ht="18" x14ac:dyDescent="0.25">
      <c r="A4" s="22" t="s">
        <v>0</v>
      </c>
      <c r="B4" s="23" t="s">
        <v>37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>
        <v>640</v>
      </c>
      <c r="C8" s="16">
        <v>624</v>
      </c>
      <c r="D8" s="16">
        <v>658</v>
      </c>
      <c r="E8" s="16">
        <v>621</v>
      </c>
      <c r="F8" s="16">
        <v>649</v>
      </c>
      <c r="G8" s="29"/>
      <c r="H8" s="67" t="s">
        <v>1</v>
      </c>
      <c r="I8" s="30">
        <v>439</v>
      </c>
      <c r="J8" s="16">
        <v>440</v>
      </c>
      <c r="K8" s="16">
        <v>510</v>
      </c>
      <c r="L8" s="16">
        <v>457</v>
      </c>
      <c r="M8" s="16">
        <v>504</v>
      </c>
      <c r="N8" s="29"/>
      <c r="O8" s="29"/>
      <c r="P8" s="29"/>
      <c r="Q8" s="29"/>
    </row>
    <row r="9" spans="1:17" x14ac:dyDescent="0.25">
      <c r="A9" s="2" t="s">
        <v>2</v>
      </c>
      <c r="B9" s="30">
        <v>104</v>
      </c>
      <c r="C9" s="16">
        <v>144</v>
      </c>
      <c r="D9" s="16">
        <v>233</v>
      </c>
      <c r="E9" s="16">
        <v>222</v>
      </c>
      <c r="F9" s="16">
        <v>255</v>
      </c>
      <c r="G9" s="29"/>
      <c r="H9" s="67" t="s">
        <v>2</v>
      </c>
      <c r="I9" s="30">
        <v>76</v>
      </c>
      <c r="J9" s="16">
        <v>113</v>
      </c>
      <c r="K9" s="16">
        <v>115</v>
      </c>
      <c r="L9" s="16">
        <v>124</v>
      </c>
      <c r="M9" s="16">
        <v>108</v>
      </c>
      <c r="N9" s="29"/>
      <c r="O9" s="29"/>
      <c r="P9" s="29"/>
      <c r="Q9" s="29"/>
    </row>
    <row r="10" spans="1:17" x14ac:dyDescent="0.25">
      <c r="A10" s="2" t="s">
        <v>5</v>
      </c>
      <c r="B10" s="30">
        <v>21</v>
      </c>
      <c r="C10" s="16">
        <v>14</v>
      </c>
      <c r="D10" s="16">
        <v>18</v>
      </c>
      <c r="E10" s="16">
        <v>18</v>
      </c>
      <c r="F10" s="16">
        <v>22</v>
      </c>
      <c r="G10" s="29"/>
      <c r="H10" s="67" t="s">
        <v>5</v>
      </c>
      <c r="I10" s="30">
        <v>19</v>
      </c>
      <c r="J10" s="16">
        <v>10</v>
      </c>
      <c r="K10" s="16">
        <v>13</v>
      </c>
      <c r="L10" s="16">
        <v>13</v>
      </c>
      <c r="M10" s="16">
        <v>17</v>
      </c>
      <c r="N10" s="29"/>
      <c r="O10" s="29"/>
      <c r="P10" s="29"/>
      <c r="Q10" s="29"/>
    </row>
    <row r="11" spans="1:17" x14ac:dyDescent="0.25">
      <c r="A11" s="2" t="s">
        <v>3</v>
      </c>
      <c r="B11" s="30">
        <v>31</v>
      </c>
      <c r="C11" s="16">
        <v>35</v>
      </c>
      <c r="D11" s="16">
        <v>18</v>
      </c>
      <c r="E11" s="16">
        <v>25</v>
      </c>
      <c r="F11" s="16">
        <v>28</v>
      </c>
      <c r="G11" s="29"/>
      <c r="H11" s="67" t="s">
        <v>3</v>
      </c>
      <c r="I11" s="30">
        <v>23</v>
      </c>
      <c r="J11" s="16">
        <v>29</v>
      </c>
      <c r="K11" s="16">
        <v>12</v>
      </c>
      <c r="L11" s="16">
        <v>19</v>
      </c>
      <c r="M11" s="16">
        <v>20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796</v>
      </c>
      <c r="C12" s="13">
        <f>SUM(C8:C11)</f>
        <v>817</v>
      </c>
      <c r="D12" s="13">
        <f>SUM(D8:D11)</f>
        <v>927</v>
      </c>
      <c r="E12" s="13">
        <f>SUM(E8:E11)</f>
        <v>886</v>
      </c>
      <c r="F12" s="13">
        <f>SUM(F8:F11)</f>
        <v>954</v>
      </c>
      <c r="G12" s="29"/>
      <c r="H12" s="141" t="s">
        <v>4</v>
      </c>
      <c r="I12" s="32">
        <f>SUM(I8:I11)</f>
        <v>557</v>
      </c>
      <c r="J12" s="13">
        <f>SUM(J8:J11)</f>
        <v>592</v>
      </c>
      <c r="K12" s="13">
        <f>SUM(K8:K11)</f>
        <v>650</v>
      </c>
      <c r="L12" s="13">
        <f>SUM(L8:L11)</f>
        <v>613</v>
      </c>
      <c r="M12" s="13">
        <f>SUM(M8:M11)</f>
        <v>649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33"/>
      <c r="E13" s="2"/>
      <c r="F13" s="2"/>
      <c r="G13" s="2"/>
      <c r="H13" s="142"/>
      <c r="I13" s="34"/>
      <c r="J13" s="35"/>
      <c r="K13" s="34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3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>
        <v>754</v>
      </c>
      <c r="C16" s="16">
        <v>748</v>
      </c>
      <c r="D16" s="16">
        <v>800</v>
      </c>
      <c r="E16" s="16">
        <v>745</v>
      </c>
      <c r="F16" s="16">
        <v>745</v>
      </c>
      <c r="G16" s="7"/>
      <c r="H16" s="144" t="s">
        <v>1</v>
      </c>
      <c r="I16" s="30">
        <v>4</v>
      </c>
      <c r="J16" s="16">
        <v>4</v>
      </c>
      <c r="K16" s="16">
        <v>4</v>
      </c>
      <c r="L16" s="16">
        <v>4</v>
      </c>
      <c r="M16" s="16">
        <v>4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>
        <v>121</v>
      </c>
      <c r="C17" s="16">
        <v>162</v>
      </c>
      <c r="D17" s="16">
        <v>220</v>
      </c>
      <c r="E17" s="16">
        <v>236</v>
      </c>
      <c r="F17" s="16">
        <v>221</v>
      </c>
      <c r="G17" s="7"/>
      <c r="H17" s="144" t="s">
        <v>2</v>
      </c>
      <c r="I17" s="30">
        <v>1</v>
      </c>
      <c r="J17" s="16">
        <v>1</v>
      </c>
      <c r="K17" s="16">
        <v>1</v>
      </c>
      <c r="L17" s="16">
        <v>1</v>
      </c>
      <c r="M17" s="16">
        <v>1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>
        <v>9</v>
      </c>
      <c r="C18" s="16">
        <v>16</v>
      </c>
      <c r="D18" s="16">
        <v>18</v>
      </c>
      <c r="E18" s="16">
        <v>16</v>
      </c>
      <c r="F18" s="16">
        <v>21</v>
      </c>
      <c r="G18" s="7"/>
      <c r="H18" s="144" t="s">
        <v>5</v>
      </c>
      <c r="I18" s="30">
        <v>2</v>
      </c>
      <c r="J18" s="16">
        <v>2</v>
      </c>
      <c r="K18" s="16">
        <v>2</v>
      </c>
      <c r="L18" s="16">
        <v>2</v>
      </c>
      <c r="M18" s="16">
        <v>1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>
        <v>34</v>
      </c>
      <c r="C19" s="16">
        <v>41</v>
      </c>
      <c r="D19" s="16">
        <v>41</v>
      </c>
      <c r="E19" s="16">
        <v>50</v>
      </c>
      <c r="F19" s="16">
        <v>71</v>
      </c>
      <c r="G19" s="7"/>
      <c r="H19" s="144" t="s">
        <v>3</v>
      </c>
      <c r="I19" s="30">
        <v>1</v>
      </c>
      <c r="J19" s="16">
        <v>1</v>
      </c>
      <c r="K19" s="16">
        <v>1</v>
      </c>
      <c r="L19" s="16">
        <v>1</v>
      </c>
      <c r="M19" s="16">
        <v>1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918</v>
      </c>
      <c r="C20" s="13">
        <f>SUM(C16:C19)</f>
        <v>967</v>
      </c>
      <c r="D20" s="13">
        <f>SUM(D16:D19)</f>
        <v>1079</v>
      </c>
      <c r="E20" s="13">
        <f>SUM(E16:E19)</f>
        <v>1047</v>
      </c>
      <c r="F20" s="13">
        <f>SUM(F16:F19)</f>
        <v>1058</v>
      </c>
      <c r="G20" s="7"/>
      <c r="H20" s="147" t="s">
        <v>4</v>
      </c>
      <c r="I20" s="32">
        <f>SUM(I16:I19)</f>
        <v>8</v>
      </c>
      <c r="J20" s="13">
        <f>SUM(J16:J19)</f>
        <v>8</v>
      </c>
      <c r="K20" s="13">
        <f>SUM(K16:K19)</f>
        <v>8</v>
      </c>
      <c r="L20" s="13">
        <f>SUM(L16:L19)</f>
        <v>8</v>
      </c>
      <c r="M20" s="13">
        <f>SUM(M16:M19)</f>
        <v>7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>
        <v>37</v>
      </c>
      <c r="C25" s="16">
        <v>58</v>
      </c>
      <c r="D25" s="16">
        <v>117</v>
      </c>
      <c r="E25" s="16">
        <v>22</v>
      </c>
      <c r="F25" s="16">
        <v>65</v>
      </c>
      <c r="G25" s="16">
        <v>102</v>
      </c>
      <c r="H25" s="16">
        <v>36</v>
      </c>
      <c r="I25" s="16">
        <v>88</v>
      </c>
      <c r="J25" s="16">
        <v>102</v>
      </c>
      <c r="K25" s="16">
        <v>23</v>
      </c>
      <c r="L25" s="16">
        <v>65</v>
      </c>
    </row>
    <row r="26" spans="1:17" s="24" customFormat="1" ht="14.1" customHeight="1" x14ac:dyDescent="0.25">
      <c r="A26" s="7" t="s">
        <v>2</v>
      </c>
      <c r="B26" s="16">
        <v>0</v>
      </c>
      <c r="C26" s="16">
        <v>38</v>
      </c>
      <c r="D26" s="16">
        <v>0</v>
      </c>
      <c r="E26" s="16">
        <v>0</v>
      </c>
      <c r="F26" s="16">
        <v>74</v>
      </c>
      <c r="G26" s="16">
        <v>1</v>
      </c>
      <c r="H26" s="16">
        <v>0</v>
      </c>
      <c r="I26" s="16">
        <v>89</v>
      </c>
      <c r="J26" s="16">
        <v>1</v>
      </c>
      <c r="K26" s="16">
        <v>0</v>
      </c>
      <c r="L26" s="16">
        <v>79</v>
      </c>
    </row>
    <row r="27" spans="1:17" s="24" customFormat="1" x14ac:dyDescent="0.25">
      <c r="A27" s="7" t="s">
        <v>5</v>
      </c>
      <c r="B27" s="16">
        <v>0</v>
      </c>
      <c r="C27" s="16">
        <v>6</v>
      </c>
      <c r="D27" s="16">
        <v>1</v>
      </c>
      <c r="E27" s="16">
        <v>0</v>
      </c>
      <c r="F27" s="16">
        <v>5</v>
      </c>
      <c r="G27" s="16">
        <v>0</v>
      </c>
      <c r="H27" s="16">
        <v>0</v>
      </c>
      <c r="I27" s="16">
        <v>6</v>
      </c>
      <c r="J27" s="16">
        <v>0</v>
      </c>
      <c r="K27" s="16">
        <v>1</v>
      </c>
      <c r="L27" s="16">
        <v>6</v>
      </c>
    </row>
    <row r="28" spans="1:17" s="24" customFormat="1" ht="14.1" customHeight="1" x14ac:dyDescent="0.25">
      <c r="A28" s="7" t="s">
        <v>3</v>
      </c>
      <c r="B28" s="16">
        <v>2</v>
      </c>
      <c r="C28" s="16">
        <v>3</v>
      </c>
      <c r="D28" s="16">
        <v>3</v>
      </c>
      <c r="E28" s="16">
        <v>1</v>
      </c>
      <c r="F28" s="16">
        <v>7</v>
      </c>
      <c r="G28" s="16">
        <v>2</v>
      </c>
      <c r="H28" s="16">
        <v>1</v>
      </c>
      <c r="I28" s="16">
        <v>0</v>
      </c>
      <c r="J28" s="16">
        <v>3</v>
      </c>
      <c r="K28" s="16">
        <v>2</v>
      </c>
      <c r="L28" s="16">
        <v>6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39</v>
      </c>
      <c r="C29" s="13">
        <f t="shared" si="0"/>
        <v>105</v>
      </c>
      <c r="D29" s="13">
        <f t="shared" si="0"/>
        <v>121</v>
      </c>
      <c r="E29" s="13">
        <f t="shared" si="0"/>
        <v>23</v>
      </c>
      <c r="F29" s="13">
        <f t="shared" si="0"/>
        <v>151</v>
      </c>
      <c r="G29" s="13">
        <f t="shared" si="0"/>
        <v>105</v>
      </c>
      <c r="H29" s="13">
        <f t="shared" si="0"/>
        <v>37</v>
      </c>
      <c r="I29" s="13">
        <f>SUM(I25:I28)</f>
        <v>183</v>
      </c>
      <c r="J29" s="13">
        <f>SUM(J25:J28)</f>
        <v>106</v>
      </c>
      <c r="K29" s="13">
        <f>SUM(K25:K28)</f>
        <v>26</v>
      </c>
      <c r="L29" s="13">
        <f>SUM(L25:L28)</f>
        <v>156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3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>
        <v>410</v>
      </c>
      <c r="C33" s="9">
        <v>416.73333333333335</v>
      </c>
      <c r="D33" s="9">
        <v>422.26666666666665</v>
      </c>
      <c r="E33" s="9">
        <v>425.93333333333334</v>
      </c>
      <c r="F33" s="9">
        <v>424</v>
      </c>
      <c r="G33" s="4"/>
      <c r="H33" s="145" t="s">
        <v>103</v>
      </c>
      <c r="I33" s="45" t="s">
        <v>195</v>
      </c>
      <c r="J33" s="45" t="s">
        <v>181</v>
      </c>
      <c r="K33" s="45" t="s">
        <v>166</v>
      </c>
      <c r="L33" s="45" t="s">
        <v>153</v>
      </c>
      <c r="M33" s="45" t="s">
        <v>223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>
        <v>81</v>
      </c>
      <c r="C34" s="9">
        <v>109.83333333333333</v>
      </c>
      <c r="D34" s="9">
        <v>145.33333333333334</v>
      </c>
      <c r="E34" s="9">
        <v>156.25</v>
      </c>
      <c r="F34" s="9">
        <v>151</v>
      </c>
      <c r="G34" s="4"/>
      <c r="H34" s="145" t="s">
        <v>104</v>
      </c>
      <c r="I34" s="46" t="s">
        <v>197</v>
      </c>
      <c r="J34" s="46" t="s">
        <v>182</v>
      </c>
      <c r="K34" s="46" t="s">
        <v>167</v>
      </c>
      <c r="L34" s="46" t="s">
        <v>154</v>
      </c>
      <c r="M34" s="46" t="s">
        <v>224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>
        <v>24</v>
      </c>
      <c r="C35" s="9">
        <v>24.444444444444443</v>
      </c>
      <c r="D35" s="9">
        <v>18.666666666666668</v>
      </c>
      <c r="E35" s="9">
        <v>26.111111111111111</v>
      </c>
      <c r="F35" s="9">
        <v>36</v>
      </c>
      <c r="G35" s="4"/>
      <c r="H35" s="145" t="s">
        <v>105</v>
      </c>
      <c r="I35" s="46" t="s">
        <v>198</v>
      </c>
      <c r="J35" s="46" t="s">
        <v>183</v>
      </c>
      <c r="K35" s="46" t="s">
        <v>168</v>
      </c>
      <c r="L35" s="46" t="s">
        <v>155</v>
      </c>
      <c r="M35" s="46" t="s">
        <v>225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515</v>
      </c>
      <c r="C36" s="13">
        <f>SUM(C33:C35)</f>
        <v>551.01111111111118</v>
      </c>
      <c r="D36" s="13">
        <f>SUM(D33:D35)</f>
        <v>586.26666666666665</v>
      </c>
      <c r="E36" s="13">
        <f>SUM(E33:E35)</f>
        <v>608.29444444444448</v>
      </c>
      <c r="F36" s="13">
        <f>SUM(F33:F35)</f>
        <v>611</v>
      </c>
      <c r="G36" s="4"/>
      <c r="H36" s="146" t="s">
        <v>109</v>
      </c>
      <c r="I36" s="47" t="s">
        <v>115</v>
      </c>
      <c r="J36" s="47" t="s">
        <v>125</v>
      </c>
      <c r="K36" s="45" t="s">
        <v>133</v>
      </c>
      <c r="L36" s="47" t="s">
        <v>138</v>
      </c>
      <c r="M36" s="47" t="s">
        <v>226</v>
      </c>
      <c r="N36" s="29"/>
      <c r="O36" s="29"/>
      <c r="P36" s="29"/>
      <c r="Q36" s="29"/>
    </row>
    <row r="37" spans="1:17" ht="14.1" customHeight="1" x14ac:dyDescent="0.25">
      <c r="B37" s="44"/>
      <c r="C37" s="44"/>
      <c r="D37" s="44"/>
      <c r="F37" s="21"/>
      <c r="G37" s="4"/>
      <c r="H37" s="10"/>
      <c r="I37" s="4"/>
      <c r="J37" s="4"/>
      <c r="K37" s="4"/>
      <c r="L37" s="2"/>
      <c r="M37" s="1"/>
      <c r="N37" s="29"/>
      <c r="O37" s="29"/>
      <c r="P37" s="29"/>
      <c r="Q37" s="29"/>
    </row>
    <row r="38" spans="1:17" ht="14.1" customHeight="1" x14ac:dyDescent="0.25">
      <c r="B38" s="44"/>
      <c r="C38" s="44"/>
      <c r="D38" s="44"/>
      <c r="F38" s="21"/>
      <c r="G38" s="4"/>
      <c r="H38" s="10"/>
      <c r="I38" s="4"/>
      <c r="J38" s="4"/>
      <c r="K38" s="4"/>
      <c r="L38" s="2"/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16">
        <v>2150</v>
      </c>
      <c r="C43" s="16">
        <v>6251</v>
      </c>
      <c r="D43" s="16">
        <v>6602</v>
      </c>
      <c r="E43" s="16">
        <v>2175</v>
      </c>
      <c r="F43" s="16">
        <v>6334</v>
      </c>
      <c r="G43" s="16">
        <v>7273</v>
      </c>
      <c r="H43" s="16">
        <v>2217</v>
      </c>
      <c r="I43" s="16">
        <v>6389</v>
      </c>
      <c r="J43" s="16">
        <v>7250</v>
      </c>
      <c r="K43" s="16">
        <v>2139</v>
      </c>
      <c r="L43" s="16">
        <v>6363</v>
      </c>
      <c r="M43" s="16">
        <v>7169</v>
      </c>
      <c r="N43" s="37"/>
    </row>
    <row r="44" spans="1:17" s="24" customFormat="1" x14ac:dyDescent="0.25">
      <c r="A44" s="7" t="s">
        <v>2</v>
      </c>
      <c r="B44" s="16">
        <v>603</v>
      </c>
      <c r="C44" s="16">
        <v>1318</v>
      </c>
      <c r="D44" s="16">
        <v>988</v>
      </c>
      <c r="E44" s="16">
        <v>877</v>
      </c>
      <c r="F44" s="16">
        <v>1744</v>
      </c>
      <c r="G44" s="16">
        <v>1173</v>
      </c>
      <c r="H44" s="16">
        <v>1069</v>
      </c>
      <c r="I44" s="16">
        <v>1875</v>
      </c>
      <c r="J44" s="16">
        <v>1182</v>
      </c>
      <c r="K44" s="16">
        <v>1003</v>
      </c>
      <c r="L44" s="16">
        <v>1812</v>
      </c>
      <c r="M44" s="16">
        <v>1308</v>
      </c>
      <c r="N44" s="37"/>
    </row>
    <row r="45" spans="1:17" s="24" customFormat="1" x14ac:dyDescent="0.25">
      <c r="A45" s="7" t="s">
        <v>3</v>
      </c>
      <c r="B45" s="16">
        <v>56</v>
      </c>
      <c r="C45" s="16">
        <v>220</v>
      </c>
      <c r="D45" s="16">
        <v>216</v>
      </c>
      <c r="E45" s="16">
        <v>109</v>
      </c>
      <c r="F45" s="16">
        <v>168</v>
      </c>
      <c r="G45" s="16">
        <v>193</v>
      </c>
      <c r="H45" s="16">
        <v>50</v>
      </c>
      <c r="I45" s="16">
        <v>235</v>
      </c>
      <c r="J45" s="16">
        <v>285</v>
      </c>
      <c r="K45" s="16">
        <v>143</v>
      </c>
      <c r="L45" s="16">
        <v>325</v>
      </c>
      <c r="M45" s="16">
        <v>323</v>
      </c>
      <c r="N45" s="37"/>
    </row>
    <row r="46" spans="1:17" s="24" customFormat="1" x14ac:dyDescent="0.25">
      <c r="A46" s="12" t="s">
        <v>4</v>
      </c>
      <c r="B46" s="42">
        <f t="shared" ref="B46:J46" si="1">SUM(B43:B45)</f>
        <v>2809</v>
      </c>
      <c r="C46" s="42">
        <f t="shared" si="1"/>
        <v>7789</v>
      </c>
      <c r="D46" s="42">
        <f t="shared" si="1"/>
        <v>7806</v>
      </c>
      <c r="E46" s="42">
        <f t="shared" si="1"/>
        <v>3161</v>
      </c>
      <c r="F46" s="42">
        <f t="shared" si="1"/>
        <v>8246</v>
      </c>
      <c r="G46" s="42">
        <f t="shared" si="1"/>
        <v>8639</v>
      </c>
      <c r="H46" s="42">
        <f t="shared" si="1"/>
        <v>3336</v>
      </c>
      <c r="I46" s="42">
        <f t="shared" si="1"/>
        <v>8499</v>
      </c>
      <c r="J46" s="42">
        <f t="shared" si="1"/>
        <v>8717</v>
      </c>
      <c r="K46" s="42">
        <f>SUM(K43:K45)</f>
        <v>3285</v>
      </c>
      <c r="L46" s="42">
        <f>SUM(L43:L45)</f>
        <v>8500</v>
      </c>
      <c r="M46" s="42">
        <f>SUM(M43:M45)</f>
        <v>8800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s="24" customFormat="1" x14ac:dyDescent="0.25">
      <c r="A48" s="44"/>
      <c r="E48" s="44"/>
      <c r="F48" s="44"/>
      <c r="G48" s="44"/>
      <c r="H48" s="44"/>
      <c r="I48" s="44"/>
      <c r="J48" s="36"/>
      <c r="K48" s="36"/>
      <c r="L48" s="36"/>
      <c r="M48" s="37"/>
      <c r="N48" s="37"/>
      <c r="O48" s="37"/>
      <c r="P48" s="37"/>
      <c r="Q48" s="37"/>
    </row>
    <row r="49" spans="1:17" s="24" customFormat="1" ht="16.5" thickBot="1" x14ac:dyDescent="0.3">
      <c r="A49" s="103"/>
      <c r="B49" s="104" t="s">
        <v>23</v>
      </c>
      <c r="C49" s="104" t="s">
        <v>24</v>
      </c>
      <c r="D49" s="104" t="s">
        <v>25</v>
      </c>
      <c r="E49" s="104" t="s">
        <v>206</v>
      </c>
      <c r="H49" s="105"/>
      <c r="I49" s="104" t="s">
        <v>23</v>
      </c>
      <c r="J49" s="104" t="s">
        <v>24</v>
      </c>
      <c r="K49" s="104" t="s">
        <v>25</v>
      </c>
      <c r="L49" s="104" t="s">
        <v>206</v>
      </c>
      <c r="M49" s="37"/>
      <c r="N49" s="37"/>
      <c r="O49" s="37"/>
      <c r="P49" s="37"/>
      <c r="Q49" s="37"/>
    </row>
    <row r="50" spans="1:17" s="24" customFormat="1" ht="16.5" thickTop="1" x14ac:dyDescent="0.25">
      <c r="A50" s="106" t="s">
        <v>28</v>
      </c>
      <c r="B50" s="107"/>
      <c r="C50" s="107"/>
      <c r="D50" s="107"/>
      <c r="E50" s="107"/>
      <c r="M50" s="37"/>
      <c r="N50" s="37"/>
      <c r="O50" s="37"/>
      <c r="P50" s="37"/>
      <c r="Q50" s="37"/>
    </row>
    <row r="51" spans="1:17" s="24" customFormat="1" x14ac:dyDescent="0.25">
      <c r="A51" s="109" t="s">
        <v>7</v>
      </c>
      <c r="B51" s="110">
        <v>0</v>
      </c>
      <c r="C51" s="110">
        <v>1</v>
      </c>
      <c r="D51" s="110">
        <v>1</v>
      </c>
      <c r="E51" s="110">
        <v>1</v>
      </c>
      <c r="H51" s="116" t="s">
        <v>13</v>
      </c>
      <c r="I51" s="110">
        <v>0</v>
      </c>
      <c r="J51" s="110">
        <v>0</v>
      </c>
      <c r="K51" s="110">
        <v>0</v>
      </c>
      <c r="L51" s="110">
        <v>0</v>
      </c>
      <c r="M51" s="37"/>
      <c r="N51" s="37"/>
      <c r="O51" s="37"/>
      <c r="P51" s="37"/>
      <c r="Q51" s="37"/>
    </row>
    <row r="52" spans="1:17" s="24" customFormat="1" x14ac:dyDescent="0.25">
      <c r="A52" s="109" t="s">
        <v>8</v>
      </c>
      <c r="B52" s="110">
        <v>5</v>
      </c>
      <c r="C52" s="110">
        <v>4</v>
      </c>
      <c r="D52" s="110">
        <v>5</v>
      </c>
      <c r="E52" s="110">
        <v>5</v>
      </c>
      <c r="H52" s="109"/>
      <c r="I52" s="108"/>
      <c r="J52" s="108"/>
      <c r="K52" s="108"/>
      <c r="L52" s="108"/>
      <c r="M52" s="37"/>
      <c r="N52" s="37"/>
      <c r="O52" s="37"/>
      <c r="P52" s="37"/>
      <c r="Q52" s="37"/>
    </row>
    <row r="53" spans="1:17" s="24" customFormat="1" x14ac:dyDescent="0.25">
      <c r="A53" s="109" t="s">
        <v>11</v>
      </c>
      <c r="B53" s="110">
        <v>0</v>
      </c>
      <c r="C53" s="110">
        <v>0</v>
      </c>
      <c r="D53" s="110">
        <v>2</v>
      </c>
      <c r="E53" s="110">
        <v>3</v>
      </c>
      <c r="H53" s="116" t="s">
        <v>14</v>
      </c>
      <c r="I53" s="110">
        <v>0</v>
      </c>
      <c r="J53" s="110">
        <v>0</v>
      </c>
      <c r="K53" s="110">
        <v>0</v>
      </c>
      <c r="L53" s="110">
        <v>0</v>
      </c>
      <c r="M53" s="37"/>
      <c r="N53" s="37"/>
      <c r="O53" s="37"/>
      <c r="P53" s="37"/>
      <c r="Q53" s="37"/>
    </row>
    <row r="54" spans="1:17" s="24" customFormat="1" x14ac:dyDescent="0.25">
      <c r="A54" s="111"/>
      <c r="B54" s="107"/>
      <c r="C54" s="107"/>
      <c r="D54" s="107"/>
      <c r="E54" s="107"/>
      <c r="M54" s="37"/>
      <c r="N54" s="37"/>
      <c r="O54" s="37"/>
      <c r="P54" s="37"/>
      <c r="Q54" s="37"/>
    </row>
    <row r="55" spans="1:17" s="24" customFormat="1" x14ac:dyDescent="0.25">
      <c r="A55" s="134" t="s">
        <v>29</v>
      </c>
      <c r="B55" s="113"/>
      <c r="C55" s="113"/>
      <c r="D55" s="113"/>
      <c r="E55" s="113"/>
      <c r="H55" s="127" t="s">
        <v>9</v>
      </c>
      <c r="I55" s="108"/>
      <c r="J55" s="108"/>
      <c r="K55" s="108"/>
      <c r="L55" s="108"/>
      <c r="M55" s="37"/>
      <c r="N55" s="37"/>
      <c r="O55" s="37"/>
      <c r="P55" s="37"/>
      <c r="Q55" s="37"/>
    </row>
    <row r="56" spans="1:17" s="24" customFormat="1" x14ac:dyDescent="0.25">
      <c r="A56" s="109" t="s">
        <v>7</v>
      </c>
      <c r="B56" s="115">
        <v>1</v>
      </c>
      <c r="C56" s="115">
        <v>1</v>
      </c>
      <c r="D56" s="115">
        <v>1</v>
      </c>
      <c r="E56" s="115">
        <v>1</v>
      </c>
      <c r="H56" s="109" t="s">
        <v>7</v>
      </c>
      <c r="I56" s="110">
        <v>0</v>
      </c>
      <c r="J56" s="110">
        <v>0</v>
      </c>
      <c r="K56" s="110">
        <v>0</v>
      </c>
      <c r="L56" s="110">
        <v>0</v>
      </c>
      <c r="M56" s="37"/>
      <c r="N56" s="37"/>
      <c r="O56" s="37"/>
      <c r="P56" s="37"/>
      <c r="Q56" s="37"/>
    </row>
    <row r="57" spans="1:17" s="24" customFormat="1" x14ac:dyDescent="0.25">
      <c r="A57" s="109" t="s">
        <v>8</v>
      </c>
      <c r="B57" s="115">
        <v>1</v>
      </c>
      <c r="C57" s="115">
        <v>1</v>
      </c>
      <c r="D57" s="115">
        <v>0</v>
      </c>
      <c r="E57" s="115">
        <v>1</v>
      </c>
      <c r="H57" s="109" t="s">
        <v>8</v>
      </c>
      <c r="I57" s="110">
        <v>0</v>
      </c>
      <c r="J57" s="110">
        <v>0</v>
      </c>
      <c r="K57" s="110">
        <v>0</v>
      </c>
      <c r="L57" s="110">
        <v>0</v>
      </c>
      <c r="M57" s="37"/>
      <c r="N57" s="37"/>
      <c r="O57" s="37"/>
      <c r="P57" s="37"/>
      <c r="Q57" s="37"/>
    </row>
    <row r="58" spans="1:17" s="24" customFormat="1" x14ac:dyDescent="0.25">
      <c r="A58" s="109" t="s">
        <v>78</v>
      </c>
      <c r="B58" s="115">
        <v>0</v>
      </c>
      <c r="C58" s="115">
        <v>0</v>
      </c>
      <c r="D58" s="115">
        <v>1</v>
      </c>
      <c r="E58" s="115">
        <v>1</v>
      </c>
      <c r="H58" s="109" t="s">
        <v>11</v>
      </c>
      <c r="I58" s="110">
        <v>0</v>
      </c>
      <c r="J58" s="110">
        <v>0</v>
      </c>
      <c r="K58" s="110">
        <v>0</v>
      </c>
      <c r="L58" s="110">
        <v>0</v>
      </c>
      <c r="M58" s="37"/>
      <c r="N58" s="37"/>
      <c r="O58" s="37"/>
      <c r="P58" s="37"/>
      <c r="Q58" s="37"/>
    </row>
    <row r="59" spans="1:17" s="24" customFormat="1" x14ac:dyDescent="0.25">
      <c r="A59" s="129" t="s">
        <v>11</v>
      </c>
      <c r="B59" s="115">
        <v>1</v>
      </c>
      <c r="C59" s="115">
        <v>1</v>
      </c>
      <c r="D59" s="115">
        <v>1</v>
      </c>
      <c r="E59" s="115">
        <v>0</v>
      </c>
      <c r="H59" s="109"/>
      <c r="I59" s="107"/>
      <c r="J59" s="107"/>
      <c r="K59" s="107"/>
      <c r="L59" s="107"/>
      <c r="M59" s="37"/>
      <c r="N59" s="37"/>
      <c r="O59" s="37"/>
      <c r="P59" s="37"/>
      <c r="Q59" s="37"/>
    </row>
    <row r="60" spans="1:17" s="24" customFormat="1" x14ac:dyDescent="0.25">
      <c r="A60" s="129" t="s">
        <v>79</v>
      </c>
      <c r="B60" s="115">
        <v>0</v>
      </c>
      <c r="C60" s="115">
        <v>0</v>
      </c>
      <c r="D60" s="115">
        <v>1</v>
      </c>
      <c r="E60" s="115">
        <v>1</v>
      </c>
      <c r="H60" s="116" t="s">
        <v>10</v>
      </c>
      <c r="I60" s="107"/>
      <c r="J60" s="107"/>
      <c r="K60" s="107"/>
      <c r="L60" s="107"/>
      <c r="M60" s="37"/>
      <c r="N60" s="37"/>
      <c r="O60" s="37"/>
      <c r="P60" s="37"/>
      <c r="Q60" s="37"/>
    </row>
    <row r="61" spans="1:17" x14ac:dyDescent="0.25">
      <c r="E61" s="24"/>
      <c r="G61" s="24"/>
      <c r="H61" s="109" t="s">
        <v>7</v>
      </c>
      <c r="I61" s="110">
        <v>0</v>
      </c>
      <c r="J61" s="110">
        <v>0</v>
      </c>
      <c r="K61" s="110">
        <v>0</v>
      </c>
      <c r="L61" s="110">
        <v>0</v>
      </c>
      <c r="M61" s="29"/>
      <c r="N61" s="29"/>
      <c r="O61" s="29"/>
      <c r="P61" s="29"/>
      <c r="Q61" s="29"/>
    </row>
    <row r="62" spans="1:17" x14ac:dyDescent="0.25">
      <c r="A62" s="114" t="s">
        <v>6</v>
      </c>
      <c r="B62" s="107"/>
      <c r="C62" s="107"/>
      <c r="D62" s="107"/>
      <c r="E62" s="107"/>
      <c r="G62" s="24"/>
      <c r="H62" s="109" t="s">
        <v>8</v>
      </c>
      <c r="I62" s="110">
        <v>6</v>
      </c>
      <c r="J62" s="110">
        <v>5</v>
      </c>
      <c r="K62" s="110">
        <v>3</v>
      </c>
      <c r="L62" s="110">
        <v>4</v>
      </c>
      <c r="M62" s="36"/>
    </row>
    <row r="63" spans="1:17" x14ac:dyDescent="0.25">
      <c r="A63" s="109" t="s">
        <v>7</v>
      </c>
      <c r="B63" s="110">
        <v>0</v>
      </c>
      <c r="C63" s="110">
        <v>0</v>
      </c>
      <c r="D63" s="110">
        <v>0</v>
      </c>
      <c r="E63" s="110">
        <v>0</v>
      </c>
      <c r="G63" s="24"/>
      <c r="H63" s="109" t="s">
        <v>11</v>
      </c>
      <c r="I63" s="110">
        <v>15</v>
      </c>
      <c r="J63" s="110">
        <v>18</v>
      </c>
      <c r="K63" s="110">
        <v>19</v>
      </c>
      <c r="L63" s="110">
        <v>23</v>
      </c>
      <c r="M63" s="36"/>
    </row>
    <row r="64" spans="1:17" x14ac:dyDescent="0.25">
      <c r="A64" s="109" t="s">
        <v>8</v>
      </c>
      <c r="B64" s="110">
        <v>0</v>
      </c>
      <c r="C64" s="110">
        <v>0</v>
      </c>
      <c r="D64" s="110">
        <v>0</v>
      </c>
      <c r="E64" s="110">
        <v>0</v>
      </c>
      <c r="G64" s="24"/>
      <c r="H64" s="109" t="s">
        <v>20</v>
      </c>
      <c r="I64" s="110">
        <v>14</v>
      </c>
      <c r="J64" s="110">
        <v>14</v>
      </c>
      <c r="K64" s="110">
        <v>12</v>
      </c>
      <c r="L64" s="110">
        <v>9</v>
      </c>
      <c r="M64" s="36"/>
    </row>
    <row r="65" spans="1:13" x14ac:dyDescent="0.25">
      <c r="A65" s="109" t="s">
        <v>11</v>
      </c>
      <c r="B65" s="110">
        <v>0</v>
      </c>
      <c r="C65" s="110">
        <v>0</v>
      </c>
      <c r="D65" s="110">
        <v>0</v>
      </c>
      <c r="E65" s="110">
        <v>0</v>
      </c>
      <c r="G65" s="24"/>
      <c r="H65" s="139"/>
      <c r="I65" s="113"/>
      <c r="J65" s="113"/>
      <c r="K65" s="113"/>
      <c r="L65" s="113"/>
      <c r="M65" s="36"/>
    </row>
    <row r="66" spans="1:13" x14ac:dyDescent="0.25">
      <c r="A66" s="111"/>
      <c r="B66" s="107"/>
      <c r="C66" s="107"/>
      <c r="D66" s="107"/>
      <c r="E66" s="108"/>
      <c r="H66" s="116" t="s">
        <v>31</v>
      </c>
      <c r="I66" s="110">
        <v>17</v>
      </c>
      <c r="J66" s="110">
        <v>21</v>
      </c>
      <c r="K66" s="110">
        <v>18</v>
      </c>
      <c r="L66" s="110">
        <v>17</v>
      </c>
      <c r="M66" s="36"/>
    </row>
    <row r="67" spans="1:13" x14ac:dyDescent="0.25">
      <c r="A67" s="117" t="s">
        <v>81</v>
      </c>
      <c r="B67" s="156"/>
      <c r="C67" s="156"/>
      <c r="D67" s="156"/>
      <c r="E67" s="156"/>
      <c r="F67" s="156"/>
      <c r="G67" s="2"/>
      <c r="H67" s="130"/>
      <c r="I67" s="113"/>
      <c r="J67" s="113"/>
      <c r="K67" s="113"/>
      <c r="M67" s="36"/>
    </row>
    <row r="68" spans="1:13" x14ac:dyDescent="0.25">
      <c r="A68" s="118"/>
      <c r="B68" s="119" t="s">
        <v>25</v>
      </c>
      <c r="C68" s="119" t="s">
        <v>206</v>
      </c>
      <c r="D68" s="120" t="s">
        <v>32</v>
      </c>
      <c r="E68" s="156"/>
      <c r="F68" s="156"/>
      <c r="G68" s="2"/>
      <c r="H68" s="2"/>
      <c r="M68" s="36"/>
    </row>
    <row r="69" spans="1:13" x14ac:dyDescent="0.25">
      <c r="A69" s="130" t="s">
        <v>33</v>
      </c>
      <c r="B69" s="115">
        <v>0</v>
      </c>
      <c r="C69" s="115">
        <v>0</v>
      </c>
      <c r="D69" s="157">
        <v>0</v>
      </c>
      <c r="E69" s="156"/>
      <c r="F69" s="156"/>
      <c r="G69" s="2"/>
      <c r="H69" s="2"/>
      <c r="M69" s="36"/>
    </row>
    <row r="70" spans="1:13" x14ac:dyDescent="0.25">
      <c r="A70" s="130" t="s">
        <v>34</v>
      </c>
      <c r="B70" s="115">
        <v>9</v>
      </c>
      <c r="C70" s="115">
        <v>10</v>
      </c>
      <c r="D70" s="157">
        <f>(C70-B70)/B70</f>
        <v>0.1111111111111111</v>
      </c>
      <c r="E70" s="156"/>
      <c r="F70" s="156"/>
      <c r="G70" s="2"/>
      <c r="H70" s="2"/>
      <c r="M70" s="36"/>
    </row>
    <row r="71" spans="1:13" x14ac:dyDescent="0.25">
      <c r="A71" s="130" t="s">
        <v>80</v>
      </c>
      <c r="B71" s="115">
        <v>1</v>
      </c>
      <c r="C71" s="115">
        <v>1</v>
      </c>
      <c r="D71" s="157">
        <f>(C71-B71)/B71</f>
        <v>0</v>
      </c>
      <c r="E71" s="156"/>
      <c r="F71" s="156"/>
      <c r="G71" s="156"/>
      <c r="H71" s="156"/>
      <c r="I71" s="113"/>
      <c r="J71" s="113"/>
    </row>
    <row r="72" spans="1:13" x14ac:dyDescent="0.25">
      <c r="A72" s="70" t="s">
        <v>204</v>
      </c>
      <c r="B72" s="7"/>
      <c r="C72" s="7"/>
      <c r="D72" s="7"/>
      <c r="E72" s="2"/>
      <c r="F72" s="2"/>
      <c r="G72" s="2"/>
      <c r="H72" s="2"/>
    </row>
    <row r="74" spans="1:13" ht="15.6" customHeight="1" x14ac:dyDescent="0.25">
      <c r="A74" s="164" t="s">
        <v>207</v>
      </c>
      <c r="B74" s="164"/>
      <c r="C74" s="164"/>
      <c r="D74" s="164"/>
      <c r="E74" s="164"/>
      <c r="F74" s="164"/>
    </row>
    <row r="75" spans="1:13" x14ac:dyDescent="0.25">
      <c r="A75" s="164"/>
      <c r="B75" s="164"/>
      <c r="C75" s="164"/>
      <c r="D75" s="164"/>
      <c r="E75" s="164"/>
      <c r="F75" s="164"/>
    </row>
    <row r="76" spans="1:13" ht="15.6" customHeight="1" x14ac:dyDescent="0.25">
      <c r="A76" s="131"/>
      <c r="B76" s="131"/>
      <c r="C76" s="131"/>
      <c r="D76" s="131"/>
      <c r="E76" s="131"/>
      <c r="F76" s="131"/>
      <c r="I76" s="44"/>
    </row>
    <row r="77" spans="1:13" ht="25.15" customHeight="1" x14ac:dyDescent="0.25">
      <c r="A77" s="122" t="s">
        <v>98</v>
      </c>
      <c r="B77" s="166" t="s">
        <v>100</v>
      </c>
      <c r="C77" s="167"/>
      <c r="D77" s="166" t="s">
        <v>41</v>
      </c>
      <c r="E77" s="167"/>
      <c r="F77" s="72"/>
      <c r="I77" s="44"/>
    </row>
    <row r="78" spans="1:13" x14ac:dyDescent="0.25">
      <c r="A78" s="73"/>
      <c r="B78" s="74"/>
      <c r="C78" s="75"/>
      <c r="D78" s="74"/>
      <c r="E78" s="75"/>
      <c r="F78" s="75" t="s">
        <v>4</v>
      </c>
      <c r="I78" s="44"/>
    </row>
    <row r="79" spans="1:13" ht="31.5" customHeight="1" x14ac:dyDescent="0.25">
      <c r="A79" s="76"/>
      <c r="B79" s="77" t="s">
        <v>42</v>
      </c>
      <c r="C79" s="78" t="s">
        <v>43</v>
      </c>
      <c r="D79" s="77" t="s">
        <v>42</v>
      </c>
      <c r="E79" s="78" t="s">
        <v>44</v>
      </c>
      <c r="F79" s="78" t="s">
        <v>42</v>
      </c>
      <c r="I79" s="44"/>
    </row>
    <row r="80" spans="1:13" x14ac:dyDescent="0.25">
      <c r="A80" s="89" t="s">
        <v>52</v>
      </c>
      <c r="B80" s="90">
        <v>6252</v>
      </c>
      <c r="C80" s="91">
        <f>B80/F80</f>
        <v>0.98255539839698258</v>
      </c>
      <c r="D80" s="90">
        <f>F80-B80</f>
        <v>111</v>
      </c>
      <c r="E80" s="91">
        <f>D80/F80</f>
        <v>1.7444601603017446E-2</v>
      </c>
      <c r="F80" s="92">
        <v>6363</v>
      </c>
      <c r="I80" s="44"/>
    </row>
    <row r="81" spans="1:9" x14ac:dyDescent="0.25">
      <c r="A81" s="89" t="s">
        <v>65</v>
      </c>
      <c r="B81" s="90">
        <v>1792</v>
      </c>
      <c r="C81" s="91">
        <f>B81/F81</f>
        <v>0.83855872718764624</v>
      </c>
      <c r="D81" s="90">
        <f>F81-B81</f>
        <v>345</v>
      </c>
      <c r="E81" s="91">
        <f>D81/F81</f>
        <v>0.16144127281235376</v>
      </c>
      <c r="F81" s="92">
        <v>2137</v>
      </c>
      <c r="I81" s="44"/>
    </row>
    <row r="82" spans="1:9" x14ac:dyDescent="0.25">
      <c r="A82" s="97"/>
      <c r="B82" s="99"/>
      <c r="C82" s="100"/>
      <c r="D82" s="99"/>
      <c r="E82" s="100"/>
      <c r="F82" s="92"/>
      <c r="I82" s="44"/>
    </row>
    <row r="83" spans="1:9" x14ac:dyDescent="0.25">
      <c r="A83" s="89" t="s">
        <v>54</v>
      </c>
      <c r="B83" s="90">
        <v>8044</v>
      </c>
      <c r="C83" s="91">
        <f>B83/F83</f>
        <v>0.94635294117647062</v>
      </c>
      <c r="D83" s="90">
        <f>F83-B83</f>
        <v>456</v>
      </c>
      <c r="E83" s="91">
        <f>D83/F83</f>
        <v>5.3647058823529409E-2</v>
      </c>
      <c r="F83" s="92">
        <v>8500</v>
      </c>
      <c r="I83" s="44"/>
    </row>
    <row r="84" spans="1:9" x14ac:dyDescent="0.25">
      <c r="A84" s="132"/>
      <c r="B84" s="132"/>
      <c r="C84" s="132"/>
      <c r="D84" s="132"/>
      <c r="E84" s="132"/>
      <c r="F84" s="132"/>
      <c r="I84" s="44"/>
    </row>
    <row r="85" spans="1:9" x14ac:dyDescent="0.25">
      <c r="A85" s="133" t="s">
        <v>99</v>
      </c>
      <c r="I85" s="44"/>
    </row>
    <row r="86" spans="1:9" x14ac:dyDescent="0.25">
      <c r="A86" s="133" t="s">
        <v>101</v>
      </c>
      <c r="B86" s="132"/>
      <c r="C86" s="132"/>
      <c r="D86" s="132"/>
      <c r="E86" s="132"/>
      <c r="F86" s="132"/>
      <c r="I86" s="44"/>
    </row>
    <row r="87" spans="1:9" x14ac:dyDescent="0.25">
      <c r="A87" s="133"/>
      <c r="I87" s="44"/>
    </row>
    <row r="88" spans="1:9" x14ac:dyDescent="0.25">
      <c r="A88" s="133"/>
      <c r="B88" s="132"/>
      <c r="C88" s="132"/>
      <c r="D88" s="132"/>
      <c r="E88" s="132"/>
      <c r="F88" s="132"/>
      <c r="I88" s="44"/>
    </row>
    <row r="89" spans="1:9" x14ac:dyDescent="0.25">
      <c r="I89" s="44"/>
    </row>
    <row r="90" spans="1:9" x14ac:dyDescent="0.25">
      <c r="B90" s="132"/>
      <c r="C90" s="132"/>
      <c r="D90" s="132"/>
      <c r="E90" s="132"/>
      <c r="F90" s="132"/>
      <c r="I90" s="44"/>
    </row>
    <row r="91" spans="1:9" x14ac:dyDescent="0.25">
      <c r="I91" s="44"/>
    </row>
    <row r="92" spans="1:9" x14ac:dyDescent="0.25">
      <c r="B92" s="44"/>
      <c r="C92" s="44"/>
      <c r="D92" s="44"/>
      <c r="I92" s="44"/>
    </row>
    <row r="93" spans="1:9" x14ac:dyDescent="0.25">
      <c r="B93" s="44"/>
      <c r="C93" s="44"/>
      <c r="D93" s="44"/>
      <c r="I93" s="44"/>
    </row>
    <row r="94" spans="1:9" x14ac:dyDescent="0.25">
      <c r="B94" s="44"/>
      <c r="C94" s="44"/>
      <c r="D94" s="44"/>
      <c r="I94" s="44"/>
    </row>
    <row r="95" spans="1:9" x14ac:dyDescent="0.25">
      <c r="B95" s="44"/>
      <c r="C95" s="44"/>
      <c r="D95" s="44"/>
      <c r="I95" s="44"/>
    </row>
    <row r="96" spans="1:9" x14ac:dyDescent="0.25">
      <c r="B96" s="44"/>
      <c r="C96" s="44"/>
      <c r="D96" s="44"/>
      <c r="I96" s="44"/>
    </row>
    <row r="97" spans="2:9" x14ac:dyDescent="0.25">
      <c r="B97" s="44"/>
      <c r="C97" s="44"/>
      <c r="D97" s="44"/>
      <c r="I97" s="44"/>
    </row>
    <row r="98" spans="2:9" x14ac:dyDescent="0.25">
      <c r="B98" s="44"/>
      <c r="C98" s="44"/>
      <c r="D98" s="44"/>
      <c r="I98" s="44"/>
    </row>
    <row r="99" spans="2:9" x14ac:dyDescent="0.25">
      <c r="B99" s="44"/>
      <c r="C99" s="44"/>
      <c r="D99" s="44"/>
      <c r="I99" s="44"/>
    </row>
    <row r="100" spans="2:9" x14ac:dyDescent="0.25">
      <c r="B100" s="44"/>
      <c r="C100" s="44"/>
      <c r="D100" s="44"/>
      <c r="I100" s="44"/>
    </row>
    <row r="101" spans="2:9" x14ac:dyDescent="0.25">
      <c r="B101" s="44"/>
      <c r="C101" s="44"/>
      <c r="D101" s="44"/>
      <c r="I101" s="44"/>
    </row>
    <row r="102" spans="2:9" x14ac:dyDescent="0.25">
      <c r="B102" s="44"/>
      <c r="C102" s="44"/>
      <c r="D102" s="44"/>
      <c r="I102" s="44"/>
    </row>
    <row r="103" spans="2:9" x14ac:dyDescent="0.25">
      <c r="B103" s="44"/>
      <c r="C103" s="44"/>
      <c r="D103" s="44"/>
      <c r="I103" s="44"/>
    </row>
    <row r="104" spans="2:9" x14ac:dyDescent="0.25">
      <c r="B104" s="44"/>
      <c r="C104" s="44"/>
      <c r="D104" s="44"/>
      <c r="I104" s="44"/>
    </row>
    <row r="105" spans="2:9" x14ac:dyDescent="0.25">
      <c r="B105" s="44"/>
      <c r="C105" s="44"/>
      <c r="D105" s="44"/>
      <c r="I105" s="44"/>
    </row>
    <row r="106" spans="2:9" x14ac:dyDescent="0.25">
      <c r="B106" s="44"/>
      <c r="C106" s="44"/>
      <c r="D106" s="44"/>
      <c r="I106" s="44"/>
    </row>
    <row r="107" spans="2:9" x14ac:dyDescent="0.25">
      <c r="B107" s="44"/>
      <c r="C107" s="44"/>
      <c r="D107" s="44"/>
      <c r="I107" s="44"/>
    </row>
    <row r="108" spans="2:9" x14ac:dyDescent="0.25">
      <c r="B108" s="44"/>
      <c r="C108" s="44"/>
      <c r="D108" s="44"/>
      <c r="I108" s="44"/>
    </row>
    <row r="109" spans="2:9" x14ac:dyDescent="0.25">
      <c r="B109" s="44"/>
      <c r="C109" s="44"/>
      <c r="D109" s="44"/>
      <c r="I109" s="44"/>
    </row>
    <row r="110" spans="2:9" x14ac:dyDescent="0.25">
      <c r="B110" s="44"/>
      <c r="C110" s="44"/>
      <c r="D110" s="44"/>
      <c r="I110" s="44"/>
    </row>
    <row r="111" spans="2:9" x14ac:dyDescent="0.25">
      <c r="B111" s="44"/>
      <c r="C111" s="44"/>
      <c r="D111" s="44"/>
      <c r="I111" s="44"/>
    </row>
    <row r="112" spans="2:9" x14ac:dyDescent="0.25">
      <c r="B112" s="44"/>
      <c r="C112" s="44"/>
      <c r="D112" s="44"/>
      <c r="I112" s="44"/>
    </row>
    <row r="113" spans="2:9" x14ac:dyDescent="0.25">
      <c r="B113" s="44"/>
      <c r="C113" s="44"/>
      <c r="D113" s="44"/>
      <c r="I113" s="44"/>
    </row>
    <row r="114" spans="2:9" x14ac:dyDescent="0.25">
      <c r="B114" s="44"/>
      <c r="C114" s="44"/>
      <c r="D114" s="44"/>
      <c r="I114" s="44"/>
    </row>
    <row r="115" spans="2:9" x14ac:dyDescent="0.25">
      <c r="B115" s="44"/>
      <c r="C115" s="44"/>
      <c r="D115" s="44"/>
      <c r="I115" s="44"/>
    </row>
  </sheetData>
  <mergeCells count="5">
    <mergeCell ref="A1:L1"/>
    <mergeCell ref="A2:L2"/>
    <mergeCell ref="A74:F75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="85" zoomScaleNormal="85" zoomScaleSheetLayoutView="100" workbookViewId="0">
      <selection sqref="A1:L1"/>
    </sheetView>
  </sheetViews>
  <sheetFormatPr defaultColWidth="8.75" defaultRowHeight="15.75" x14ac:dyDescent="0.25"/>
  <cols>
    <col min="1" max="1" width="30.75" style="44" customWidth="1"/>
    <col min="2" max="4" width="10.75" style="24" customWidth="1"/>
    <col min="5" max="8" width="10.75" style="44" customWidth="1"/>
    <col min="9" max="9" width="10.75" style="24" customWidth="1"/>
    <col min="10" max="12" width="10.75" style="44" customWidth="1"/>
    <col min="13" max="13" width="10.625" style="44" customWidth="1"/>
    <col min="14" max="16384" width="8.75" style="44"/>
  </cols>
  <sheetData>
    <row r="1" spans="1:17" ht="24.75" customHeight="1" x14ac:dyDescent="0.25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22.5" x14ac:dyDescent="0.25">
      <c r="A2" s="168" t="s">
        <v>19</v>
      </c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7" ht="18" x14ac:dyDescent="0.25">
      <c r="A3" s="17"/>
      <c r="B3" s="18"/>
      <c r="C3" s="19"/>
      <c r="D3" s="19"/>
      <c r="E3" s="20"/>
      <c r="F3" s="20"/>
      <c r="G3" s="20"/>
      <c r="H3" s="20"/>
      <c r="I3" s="19"/>
      <c r="J3" s="20"/>
      <c r="K3" s="20"/>
      <c r="L3" s="20"/>
    </row>
    <row r="4" spans="1:17" ht="18" x14ac:dyDescent="0.25">
      <c r="A4" s="22" t="s">
        <v>0</v>
      </c>
      <c r="B4" s="23" t="s">
        <v>38</v>
      </c>
      <c r="E4" s="25"/>
      <c r="F4" s="25"/>
      <c r="G4" s="25"/>
      <c r="H4" s="21"/>
      <c r="I4" s="26"/>
      <c r="J4" s="21"/>
      <c r="K4" s="21"/>
      <c r="L4" s="21"/>
    </row>
    <row r="5" spans="1:17" ht="18" x14ac:dyDescent="0.25">
      <c r="A5" s="22"/>
      <c r="B5" s="27"/>
      <c r="C5" s="23"/>
      <c r="D5" s="23"/>
      <c r="E5" s="25"/>
      <c r="F5" s="25"/>
      <c r="G5" s="25"/>
      <c r="H5" s="21"/>
      <c r="I5" s="26"/>
      <c r="J5" s="21"/>
      <c r="K5" s="21"/>
      <c r="L5" s="21"/>
    </row>
    <row r="6" spans="1:17" ht="16.5" thickBot="1" x14ac:dyDescent="0.3">
      <c r="A6" s="2"/>
      <c r="B6" s="3" t="s">
        <v>22</v>
      </c>
      <c r="C6" s="3" t="s">
        <v>23</v>
      </c>
      <c r="D6" s="28" t="s">
        <v>24</v>
      </c>
      <c r="E6" s="28" t="s">
        <v>25</v>
      </c>
      <c r="F6" s="28" t="s">
        <v>206</v>
      </c>
      <c r="G6" s="29"/>
      <c r="H6" s="2"/>
      <c r="I6" s="28" t="s">
        <v>22</v>
      </c>
      <c r="J6" s="3" t="s">
        <v>23</v>
      </c>
      <c r="K6" s="28" t="s">
        <v>24</v>
      </c>
      <c r="L6" s="28" t="s">
        <v>25</v>
      </c>
      <c r="M6" s="28" t="s">
        <v>206</v>
      </c>
      <c r="N6" s="29"/>
      <c r="O6" s="29"/>
      <c r="P6" s="29"/>
      <c r="Q6" s="29"/>
    </row>
    <row r="7" spans="1:17" ht="16.5" thickTop="1" x14ac:dyDescent="0.25">
      <c r="A7" s="6" t="s">
        <v>94</v>
      </c>
      <c r="B7" s="7"/>
      <c r="C7" s="7"/>
      <c r="D7" s="2"/>
      <c r="E7" s="2"/>
      <c r="F7" s="2"/>
      <c r="G7" s="29"/>
      <c r="H7" s="140" t="s">
        <v>95</v>
      </c>
      <c r="I7" s="2"/>
      <c r="J7" s="7"/>
      <c r="K7" s="2"/>
      <c r="L7" s="2"/>
      <c r="M7" s="2"/>
      <c r="N7" s="29"/>
      <c r="O7" s="29"/>
      <c r="P7" s="29"/>
      <c r="Q7" s="29"/>
    </row>
    <row r="8" spans="1:17" x14ac:dyDescent="0.25">
      <c r="A8" s="2" t="s">
        <v>1</v>
      </c>
      <c r="B8" s="30">
        <v>663</v>
      </c>
      <c r="C8" s="16">
        <v>645</v>
      </c>
      <c r="D8" s="16">
        <v>730</v>
      </c>
      <c r="E8" s="16">
        <v>777</v>
      </c>
      <c r="F8" s="16">
        <v>750</v>
      </c>
      <c r="G8" s="29"/>
      <c r="H8" s="67" t="s">
        <v>1</v>
      </c>
      <c r="I8" s="30">
        <v>475</v>
      </c>
      <c r="J8" s="16">
        <v>460</v>
      </c>
      <c r="K8" s="16">
        <v>569</v>
      </c>
      <c r="L8" s="16">
        <v>613</v>
      </c>
      <c r="M8" s="16">
        <v>622</v>
      </c>
      <c r="N8" s="29"/>
      <c r="O8" s="29"/>
      <c r="P8" s="29"/>
      <c r="Q8" s="29"/>
    </row>
    <row r="9" spans="1:17" x14ac:dyDescent="0.25">
      <c r="A9" s="2" t="s">
        <v>2</v>
      </c>
      <c r="B9" s="30">
        <v>278</v>
      </c>
      <c r="C9" s="16">
        <v>208</v>
      </c>
      <c r="D9" s="16">
        <v>240</v>
      </c>
      <c r="E9" s="16">
        <v>315</v>
      </c>
      <c r="F9" s="16">
        <v>292</v>
      </c>
      <c r="G9" s="29"/>
      <c r="H9" s="67" t="s">
        <v>2</v>
      </c>
      <c r="I9" s="30">
        <v>172</v>
      </c>
      <c r="J9" s="16">
        <v>125</v>
      </c>
      <c r="K9" s="16">
        <v>172</v>
      </c>
      <c r="L9" s="16">
        <v>212</v>
      </c>
      <c r="M9" s="16">
        <v>219</v>
      </c>
      <c r="N9" s="29"/>
      <c r="O9" s="29"/>
      <c r="P9" s="29"/>
      <c r="Q9" s="29"/>
    </row>
    <row r="10" spans="1:17" x14ac:dyDescent="0.25">
      <c r="A10" s="2" t="s">
        <v>5</v>
      </c>
      <c r="B10" s="30">
        <v>1</v>
      </c>
      <c r="C10" s="16">
        <v>1</v>
      </c>
      <c r="D10" s="16">
        <v>0</v>
      </c>
      <c r="E10" s="16">
        <v>0</v>
      </c>
      <c r="F10" s="16">
        <v>0</v>
      </c>
      <c r="G10" s="29"/>
      <c r="H10" s="67" t="s">
        <v>5</v>
      </c>
      <c r="I10" s="30">
        <v>1</v>
      </c>
      <c r="J10" s="16">
        <v>1</v>
      </c>
      <c r="K10" s="16">
        <v>0</v>
      </c>
      <c r="L10" s="16">
        <v>0</v>
      </c>
      <c r="M10" s="16">
        <v>0</v>
      </c>
      <c r="N10" s="29"/>
      <c r="O10" s="29"/>
      <c r="P10" s="29"/>
      <c r="Q10" s="29"/>
    </row>
    <row r="11" spans="1:17" x14ac:dyDescent="0.25">
      <c r="A11" s="2" t="s">
        <v>3</v>
      </c>
      <c r="B11" s="30">
        <v>103</v>
      </c>
      <c r="C11" s="16">
        <v>110</v>
      </c>
      <c r="D11" s="16">
        <v>107</v>
      </c>
      <c r="E11" s="16">
        <v>109</v>
      </c>
      <c r="F11" s="16">
        <v>96</v>
      </c>
      <c r="G11" s="29"/>
      <c r="H11" s="67" t="s">
        <v>3</v>
      </c>
      <c r="I11" s="30">
        <v>45</v>
      </c>
      <c r="J11" s="16">
        <v>52</v>
      </c>
      <c r="K11" s="16">
        <v>70</v>
      </c>
      <c r="L11" s="16">
        <v>79</v>
      </c>
      <c r="M11" s="16">
        <v>65</v>
      </c>
      <c r="N11" s="29"/>
      <c r="O11" s="29"/>
      <c r="P11" s="29"/>
      <c r="Q11" s="29"/>
    </row>
    <row r="12" spans="1:17" x14ac:dyDescent="0.25">
      <c r="A12" s="31" t="s">
        <v>4</v>
      </c>
      <c r="B12" s="32">
        <f>SUM(B8:B11)</f>
        <v>1045</v>
      </c>
      <c r="C12" s="13">
        <f>SUM(C8:C11)</f>
        <v>964</v>
      </c>
      <c r="D12" s="13">
        <f>SUM(D8:D11)</f>
        <v>1077</v>
      </c>
      <c r="E12" s="13">
        <f>SUM(E8:E11)</f>
        <v>1201</v>
      </c>
      <c r="F12" s="13">
        <f>SUM(F8:F11)</f>
        <v>1138</v>
      </c>
      <c r="G12" s="29"/>
      <c r="H12" s="141" t="s">
        <v>4</v>
      </c>
      <c r="I12" s="32">
        <f>SUM(I8:I11)</f>
        <v>693</v>
      </c>
      <c r="J12" s="13">
        <f>SUM(J8:J11)</f>
        <v>638</v>
      </c>
      <c r="K12" s="13">
        <f>SUM(K8:K11)</f>
        <v>811</v>
      </c>
      <c r="L12" s="13">
        <f>SUM(L8:L11)</f>
        <v>904</v>
      </c>
      <c r="M12" s="13">
        <f>SUM(M8:M11)</f>
        <v>906</v>
      </c>
      <c r="N12" s="29"/>
      <c r="O12" s="29"/>
      <c r="P12" s="29"/>
      <c r="Q12" s="29"/>
    </row>
    <row r="13" spans="1:17" x14ac:dyDescent="0.25">
      <c r="A13" s="2"/>
      <c r="B13" s="7"/>
      <c r="C13" s="12"/>
      <c r="D13" s="33"/>
      <c r="E13" s="2"/>
      <c r="F13" s="2"/>
      <c r="G13" s="2"/>
      <c r="H13" s="142"/>
      <c r="I13" s="34"/>
      <c r="J13" s="35"/>
      <c r="K13" s="34"/>
      <c r="L13" s="7"/>
      <c r="M13" s="7"/>
      <c r="N13" s="29"/>
      <c r="O13" s="29"/>
      <c r="P13" s="29"/>
      <c r="Q13" s="29"/>
    </row>
    <row r="14" spans="1:17" ht="18" customHeight="1" thickBot="1" x14ac:dyDescent="0.3">
      <c r="A14" s="31"/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206</v>
      </c>
      <c r="G14" s="2"/>
      <c r="H14" s="143"/>
      <c r="I14" s="28" t="s">
        <v>22</v>
      </c>
      <c r="J14" s="3" t="s">
        <v>23</v>
      </c>
      <c r="K14" s="3" t="s">
        <v>24</v>
      </c>
      <c r="L14" s="3" t="s">
        <v>25</v>
      </c>
      <c r="M14" s="3" t="s">
        <v>206</v>
      </c>
      <c r="N14" s="29"/>
      <c r="O14" s="29"/>
      <c r="P14" s="29"/>
      <c r="Q14" s="29"/>
    </row>
    <row r="15" spans="1:17" ht="16.5" customHeight="1" thickTop="1" x14ac:dyDescent="0.25">
      <c r="A15" s="6" t="s">
        <v>12</v>
      </c>
      <c r="B15" s="7"/>
      <c r="C15" s="7"/>
      <c r="D15" s="7"/>
      <c r="E15" s="7"/>
      <c r="F15" s="7"/>
      <c r="G15" s="29"/>
      <c r="H15" s="8" t="s">
        <v>205</v>
      </c>
      <c r="I15" s="29"/>
      <c r="J15" s="37"/>
      <c r="K15" s="7"/>
      <c r="L15" s="7"/>
      <c r="M15" s="7"/>
      <c r="N15" s="29"/>
      <c r="O15" s="29"/>
      <c r="P15" s="29"/>
      <c r="Q15" s="29"/>
    </row>
    <row r="16" spans="1:17" s="24" customFormat="1" ht="15" customHeight="1" x14ac:dyDescent="0.25">
      <c r="A16" s="7" t="s">
        <v>1</v>
      </c>
      <c r="B16" s="30">
        <v>1026</v>
      </c>
      <c r="C16" s="16">
        <v>1008</v>
      </c>
      <c r="D16" s="16">
        <v>1016</v>
      </c>
      <c r="E16" s="16">
        <v>1021</v>
      </c>
      <c r="F16" s="16">
        <v>1052</v>
      </c>
      <c r="G16" s="7"/>
      <c r="H16" s="144" t="s">
        <v>1</v>
      </c>
      <c r="I16" s="30">
        <v>6</v>
      </c>
      <c r="J16" s="16">
        <v>6</v>
      </c>
      <c r="K16" s="16">
        <v>7</v>
      </c>
      <c r="L16" s="16">
        <v>7</v>
      </c>
      <c r="M16" s="16">
        <v>7</v>
      </c>
      <c r="N16" s="37"/>
      <c r="O16" s="37"/>
      <c r="P16" s="37"/>
      <c r="Q16" s="37"/>
    </row>
    <row r="17" spans="1:17" s="24" customFormat="1" ht="15" customHeight="1" x14ac:dyDescent="0.25">
      <c r="A17" s="7" t="s">
        <v>2</v>
      </c>
      <c r="B17" s="30">
        <v>214</v>
      </c>
      <c r="C17" s="16">
        <v>196</v>
      </c>
      <c r="D17" s="16">
        <v>231</v>
      </c>
      <c r="E17" s="16">
        <v>224</v>
      </c>
      <c r="F17" s="16">
        <v>252</v>
      </c>
      <c r="G17" s="7"/>
      <c r="H17" s="144" t="s">
        <v>2</v>
      </c>
      <c r="I17" s="30">
        <v>8</v>
      </c>
      <c r="J17" s="16">
        <v>7</v>
      </c>
      <c r="K17" s="16">
        <v>8</v>
      </c>
      <c r="L17" s="16">
        <v>10</v>
      </c>
      <c r="M17" s="16">
        <v>11</v>
      </c>
      <c r="N17" s="37"/>
      <c r="O17" s="37"/>
      <c r="P17" s="37"/>
      <c r="Q17" s="37"/>
    </row>
    <row r="18" spans="1:17" s="24" customFormat="1" ht="14.1" customHeight="1" x14ac:dyDescent="0.25">
      <c r="A18" s="7" t="s">
        <v>5</v>
      </c>
      <c r="B18" s="30">
        <v>1</v>
      </c>
      <c r="C18" s="16">
        <v>0</v>
      </c>
      <c r="D18" s="16">
        <v>0</v>
      </c>
      <c r="E18" s="16">
        <v>0</v>
      </c>
      <c r="F18" s="16">
        <v>0</v>
      </c>
      <c r="G18" s="7"/>
      <c r="H18" s="144" t="s">
        <v>5</v>
      </c>
      <c r="I18" s="30">
        <v>1</v>
      </c>
      <c r="J18" s="16">
        <v>0</v>
      </c>
      <c r="K18" s="16">
        <v>0</v>
      </c>
      <c r="L18" s="16">
        <v>0</v>
      </c>
      <c r="M18" s="16">
        <v>0</v>
      </c>
      <c r="N18" s="37"/>
      <c r="O18" s="37"/>
      <c r="P18" s="37"/>
      <c r="Q18" s="37"/>
    </row>
    <row r="19" spans="1:17" s="24" customFormat="1" ht="14.1" customHeight="1" x14ac:dyDescent="0.25">
      <c r="A19" s="7" t="s">
        <v>3</v>
      </c>
      <c r="B19" s="30">
        <v>109</v>
      </c>
      <c r="C19" s="16">
        <v>133</v>
      </c>
      <c r="D19" s="16">
        <v>134</v>
      </c>
      <c r="E19" s="16">
        <v>142</v>
      </c>
      <c r="F19" s="16">
        <v>121</v>
      </c>
      <c r="G19" s="7"/>
      <c r="H19" s="144" t="s">
        <v>3</v>
      </c>
      <c r="I19" s="30">
        <v>7</v>
      </c>
      <c r="J19" s="16">
        <v>7</v>
      </c>
      <c r="K19" s="16">
        <v>7</v>
      </c>
      <c r="L19" s="16">
        <v>7</v>
      </c>
      <c r="M19" s="16">
        <v>7</v>
      </c>
      <c r="N19" s="37"/>
      <c r="O19" s="37"/>
      <c r="P19" s="37"/>
      <c r="Q19" s="37"/>
    </row>
    <row r="20" spans="1:17" s="24" customFormat="1" ht="14.1" customHeight="1" x14ac:dyDescent="0.25">
      <c r="A20" s="12" t="s">
        <v>4</v>
      </c>
      <c r="B20" s="32">
        <f>SUM(B16:B19)</f>
        <v>1350</v>
      </c>
      <c r="C20" s="13">
        <f>SUM(C16:C19)</f>
        <v>1337</v>
      </c>
      <c r="D20" s="13">
        <f>SUM(D16:D19)</f>
        <v>1381</v>
      </c>
      <c r="E20" s="13">
        <f>SUM(E16:E19)</f>
        <v>1387</v>
      </c>
      <c r="F20" s="13">
        <f>SUM(F16:F19)</f>
        <v>1425</v>
      </c>
      <c r="G20" s="7"/>
      <c r="H20" s="147" t="s">
        <v>4</v>
      </c>
      <c r="I20" s="32">
        <f>SUM(I16:I19)</f>
        <v>22</v>
      </c>
      <c r="J20" s="13">
        <f>SUM(J16:J19)</f>
        <v>20</v>
      </c>
      <c r="K20" s="13">
        <f>SUM(K16:K19)</f>
        <v>22</v>
      </c>
      <c r="L20" s="13">
        <f>SUM(L16:L19)</f>
        <v>24</v>
      </c>
      <c r="M20" s="13">
        <f>SUM(M16:M19)</f>
        <v>25</v>
      </c>
      <c r="N20" s="37"/>
      <c r="O20" s="37"/>
      <c r="P20" s="37"/>
      <c r="Q20" s="37"/>
    </row>
    <row r="21" spans="1:17" ht="15" customHeight="1" x14ac:dyDescent="0.25">
      <c r="A21" s="2"/>
      <c r="B21" s="7"/>
      <c r="C21" s="12"/>
      <c r="D21" s="4"/>
      <c r="E21" s="38"/>
      <c r="F21" s="38"/>
      <c r="G21" s="38"/>
      <c r="H21" s="2"/>
      <c r="I21" s="7"/>
      <c r="J21" s="29"/>
      <c r="K21" s="29"/>
      <c r="L21" s="2"/>
      <c r="M21" s="29"/>
      <c r="N21" s="29"/>
      <c r="O21" s="29"/>
      <c r="P21" s="29"/>
      <c r="Q21" s="29"/>
    </row>
    <row r="22" spans="1:17" ht="16.5" customHeight="1" x14ac:dyDescent="0.25">
      <c r="A22" s="2"/>
      <c r="B22" s="14" t="s">
        <v>17</v>
      </c>
      <c r="C22" s="14" t="s">
        <v>15</v>
      </c>
      <c r="D22" s="15" t="s">
        <v>16</v>
      </c>
      <c r="E22" s="14" t="s">
        <v>17</v>
      </c>
      <c r="F22" s="14" t="s">
        <v>15</v>
      </c>
      <c r="G22" s="15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</row>
    <row r="23" spans="1:17" ht="16.5" customHeight="1" thickBot="1" x14ac:dyDescent="0.3">
      <c r="A23" s="2"/>
      <c r="B23" s="3">
        <v>2011</v>
      </c>
      <c r="C23" s="3">
        <v>2011</v>
      </c>
      <c r="D23" s="3">
        <v>2012</v>
      </c>
      <c r="E23" s="3">
        <v>2012</v>
      </c>
      <c r="F23" s="3">
        <v>2012</v>
      </c>
      <c r="G23" s="3">
        <v>2013</v>
      </c>
      <c r="H23" s="3">
        <v>2013</v>
      </c>
      <c r="I23" s="3">
        <v>2013</v>
      </c>
      <c r="J23" s="3">
        <v>2014</v>
      </c>
      <c r="K23" s="3">
        <v>2014</v>
      </c>
      <c r="L23" s="3">
        <v>2014</v>
      </c>
    </row>
    <row r="24" spans="1:17" s="24" customFormat="1" ht="15" customHeight="1" thickTop="1" x14ac:dyDescent="0.25">
      <c r="A24" s="39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7" s="24" customFormat="1" ht="14.1" customHeight="1" x14ac:dyDescent="0.25">
      <c r="A25" s="7" t="s">
        <v>1</v>
      </c>
      <c r="B25" s="16">
        <v>24</v>
      </c>
      <c r="C25" s="16">
        <v>41</v>
      </c>
      <c r="D25" s="16">
        <f>80+7</f>
        <v>87</v>
      </c>
      <c r="E25" s="16">
        <f>28+4</f>
        <v>32</v>
      </c>
      <c r="F25" s="16">
        <f>52+3</f>
        <v>55</v>
      </c>
      <c r="G25" s="16">
        <f>91+9</f>
        <v>100</v>
      </c>
      <c r="H25" s="16">
        <v>28</v>
      </c>
      <c r="I25" s="16">
        <v>60</v>
      </c>
      <c r="J25" s="16">
        <v>87</v>
      </c>
      <c r="K25" s="16">
        <v>23</v>
      </c>
      <c r="L25" s="16">
        <v>46</v>
      </c>
    </row>
    <row r="26" spans="1:17" s="24" customFormat="1" ht="14.1" customHeight="1" x14ac:dyDescent="0.25">
      <c r="A26" s="7" t="s">
        <v>2</v>
      </c>
      <c r="B26" s="16">
        <v>15</v>
      </c>
      <c r="C26" s="16">
        <v>22</v>
      </c>
      <c r="D26" s="16">
        <v>24</v>
      </c>
      <c r="E26" s="16">
        <v>10</v>
      </c>
      <c r="F26" s="16">
        <v>34</v>
      </c>
      <c r="G26" s="16">
        <v>32</v>
      </c>
      <c r="H26" s="16">
        <v>8</v>
      </c>
      <c r="I26" s="16">
        <v>36</v>
      </c>
      <c r="J26" s="16">
        <v>29</v>
      </c>
      <c r="K26" s="16">
        <v>13</v>
      </c>
      <c r="L26" s="16">
        <v>26</v>
      </c>
    </row>
    <row r="27" spans="1:17" s="24" customFormat="1" x14ac:dyDescent="0.25">
      <c r="A27" s="7" t="s">
        <v>5</v>
      </c>
      <c r="B27" s="16">
        <v>0</v>
      </c>
      <c r="C27" s="16">
        <v>0</v>
      </c>
      <c r="D27" s="16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1</v>
      </c>
      <c r="K27" s="16">
        <v>0</v>
      </c>
      <c r="L27" s="16">
        <v>0</v>
      </c>
    </row>
    <row r="28" spans="1:17" s="24" customFormat="1" ht="14.1" customHeight="1" x14ac:dyDescent="0.25">
      <c r="A28" s="7" t="s">
        <v>3</v>
      </c>
      <c r="B28" s="16">
        <v>8</v>
      </c>
      <c r="C28" s="16">
        <v>7</v>
      </c>
      <c r="D28" s="16">
        <v>6</v>
      </c>
      <c r="E28" s="16">
        <v>2</v>
      </c>
      <c r="F28" s="16">
        <v>2</v>
      </c>
      <c r="G28" s="16">
        <v>6</v>
      </c>
      <c r="H28" s="16">
        <v>2</v>
      </c>
      <c r="I28" s="16">
        <v>9</v>
      </c>
      <c r="J28" s="16">
        <v>5</v>
      </c>
      <c r="K28" s="16">
        <v>4</v>
      </c>
      <c r="L28" s="16">
        <v>2</v>
      </c>
    </row>
    <row r="29" spans="1:17" s="24" customFormat="1" ht="14.1" customHeight="1" x14ac:dyDescent="0.25">
      <c r="A29" s="12" t="s">
        <v>4</v>
      </c>
      <c r="B29" s="13">
        <f t="shared" ref="B29:H29" si="0">SUM(B25:B28)</f>
        <v>47</v>
      </c>
      <c r="C29" s="13">
        <f t="shared" si="0"/>
        <v>70</v>
      </c>
      <c r="D29" s="13">
        <f t="shared" si="0"/>
        <v>118</v>
      </c>
      <c r="E29" s="13">
        <f t="shared" si="0"/>
        <v>44</v>
      </c>
      <c r="F29" s="13">
        <f t="shared" si="0"/>
        <v>91</v>
      </c>
      <c r="G29" s="13">
        <f t="shared" si="0"/>
        <v>138</v>
      </c>
      <c r="H29" s="13">
        <f t="shared" si="0"/>
        <v>38</v>
      </c>
      <c r="I29" s="13">
        <f>SUM(I25:I28)</f>
        <v>105</v>
      </c>
      <c r="J29" s="13">
        <f>SUM(J25:J28)</f>
        <v>122</v>
      </c>
      <c r="K29" s="13">
        <f>SUM(K25:K28)</f>
        <v>40</v>
      </c>
      <c r="L29" s="13">
        <f>SUM(L25:L28)</f>
        <v>74</v>
      </c>
    </row>
    <row r="30" spans="1:17" s="24" customFormat="1" ht="14.1" customHeight="1" x14ac:dyDescent="0.25">
      <c r="A30" s="12"/>
      <c r="B30" s="12"/>
      <c r="K30" s="40"/>
      <c r="L30" s="37"/>
      <c r="M30" s="37"/>
      <c r="N30" s="37"/>
      <c r="O30" s="37"/>
      <c r="P30" s="37"/>
      <c r="Q30" s="37"/>
    </row>
    <row r="31" spans="1:17" ht="14.1" customHeight="1" thickBot="1" x14ac:dyDescent="0.3">
      <c r="A31" s="2"/>
      <c r="B31" s="3" t="s">
        <v>22</v>
      </c>
      <c r="C31" s="3" t="s">
        <v>23</v>
      </c>
      <c r="D31" s="3" t="s">
        <v>24</v>
      </c>
      <c r="E31" s="3" t="s">
        <v>25</v>
      </c>
      <c r="F31" s="3" t="s">
        <v>206</v>
      </c>
      <c r="G31" s="4"/>
      <c r="H31" s="5"/>
      <c r="I31" s="3" t="s">
        <v>22</v>
      </c>
      <c r="J31" s="3" t="s">
        <v>23</v>
      </c>
      <c r="K31" s="3" t="s">
        <v>24</v>
      </c>
      <c r="L31" s="3" t="s">
        <v>25</v>
      </c>
      <c r="M31" s="3" t="s">
        <v>206</v>
      </c>
      <c r="N31" s="29"/>
      <c r="O31" s="29"/>
      <c r="P31" s="29"/>
      <c r="Q31" s="29"/>
    </row>
    <row r="32" spans="1:17" ht="14.1" customHeight="1" thickTop="1" x14ac:dyDescent="0.25">
      <c r="A32" s="6" t="s">
        <v>21</v>
      </c>
      <c r="B32" s="7"/>
      <c r="C32" s="7"/>
      <c r="D32" s="7"/>
      <c r="E32" s="7"/>
      <c r="F32" s="7"/>
      <c r="H32" s="8" t="s">
        <v>144</v>
      </c>
      <c r="I32" s="7"/>
      <c r="J32" s="7"/>
      <c r="K32" s="7"/>
      <c r="L32" s="7"/>
      <c r="M32" s="7"/>
      <c r="N32" s="29"/>
      <c r="O32" s="29"/>
      <c r="P32" s="29"/>
      <c r="Q32" s="29"/>
    </row>
    <row r="33" spans="1:17" ht="14.1" customHeight="1" x14ac:dyDescent="0.25">
      <c r="A33" s="2" t="s">
        <v>1</v>
      </c>
      <c r="B33" s="16">
        <v>1314</v>
      </c>
      <c r="C33" s="9">
        <v>1318.0666666666666</v>
      </c>
      <c r="D33" s="9">
        <v>1320.2666666666667</v>
      </c>
      <c r="E33" s="9">
        <v>1309</v>
      </c>
      <c r="F33" s="9">
        <v>1354</v>
      </c>
      <c r="G33" s="4"/>
      <c r="H33" s="145" t="s">
        <v>103</v>
      </c>
      <c r="I33" s="45" t="s">
        <v>199</v>
      </c>
      <c r="J33" s="45" t="s">
        <v>184</v>
      </c>
      <c r="K33" s="45" t="s">
        <v>169</v>
      </c>
      <c r="L33" s="45" t="s">
        <v>156</v>
      </c>
      <c r="M33" s="45" t="s">
        <v>227</v>
      </c>
      <c r="N33" s="29"/>
      <c r="O33" s="29"/>
      <c r="P33" s="29"/>
      <c r="Q33" s="29"/>
    </row>
    <row r="34" spans="1:17" ht="14.1" customHeight="1" x14ac:dyDescent="0.25">
      <c r="A34" s="7" t="s">
        <v>2</v>
      </c>
      <c r="B34" s="16">
        <v>158</v>
      </c>
      <c r="C34" s="9">
        <v>166.66666666666666</v>
      </c>
      <c r="D34" s="9">
        <v>183.25</v>
      </c>
      <c r="E34" s="9">
        <v>185.08333333333334</v>
      </c>
      <c r="F34" s="9">
        <v>207</v>
      </c>
      <c r="G34" s="4"/>
      <c r="H34" s="145" t="s">
        <v>104</v>
      </c>
      <c r="I34" s="46" t="s">
        <v>200</v>
      </c>
      <c r="J34" s="46" t="s">
        <v>185</v>
      </c>
      <c r="K34" s="46" t="s">
        <v>170</v>
      </c>
      <c r="L34" s="46" t="s">
        <v>157</v>
      </c>
      <c r="M34" s="46" t="s">
        <v>228</v>
      </c>
      <c r="N34" s="29"/>
      <c r="O34" s="29"/>
      <c r="P34" s="29"/>
      <c r="Q34" s="29"/>
    </row>
    <row r="35" spans="1:17" ht="14.1" customHeight="1" x14ac:dyDescent="0.25">
      <c r="A35" s="7" t="s">
        <v>3</v>
      </c>
      <c r="B35" s="16">
        <v>61</v>
      </c>
      <c r="C35" s="9">
        <v>66.666666666666671</v>
      </c>
      <c r="D35" s="9">
        <v>64.777777777777771</v>
      </c>
      <c r="E35" s="9">
        <v>65.111111111111114</v>
      </c>
      <c r="F35" s="9">
        <v>70</v>
      </c>
      <c r="G35" s="4"/>
      <c r="H35" s="145" t="s">
        <v>105</v>
      </c>
      <c r="I35" s="46" t="s">
        <v>201</v>
      </c>
      <c r="J35" s="46" t="s">
        <v>186</v>
      </c>
      <c r="K35" s="46" t="s">
        <v>171</v>
      </c>
      <c r="L35" s="46" t="s">
        <v>158</v>
      </c>
      <c r="M35" s="46" t="s">
        <v>229</v>
      </c>
      <c r="N35" s="29"/>
      <c r="O35" s="29"/>
      <c r="P35" s="29"/>
      <c r="Q35" s="29"/>
    </row>
    <row r="36" spans="1:17" ht="14.1" customHeight="1" x14ac:dyDescent="0.25">
      <c r="A36" s="12" t="s">
        <v>4</v>
      </c>
      <c r="B36" s="13">
        <f>SUM(B33:B35)</f>
        <v>1533</v>
      </c>
      <c r="C36" s="13">
        <f>SUM(C33:C35)</f>
        <v>1551.4</v>
      </c>
      <c r="D36" s="13">
        <f>SUM(D33:D35)</f>
        <v>1568.2944444444445</v>
      </c>
      <c r="E36" s="13">
        <f>SUM(E33:E35)</f>
        <v>1559.1944444444443</v>
      </c>
      <c r="F36" s="13">
        <f>SUM(F33:F35)</f>
        <v>1631</v>
      </c>
      <c r="G36" s="4"/>
      <c r="H36" s="146" t="s">
        <v>118</v>
      </c>
      <c r="I36" s="47" t="s">
        <v>116</v>
      </c>
      <c r="J36" s="47" t="s">
        <v>126</v>
      </c>
      <c r="K36" s="45" t="s">
        <v>134</v>
      </c>
      <c r="L36" s="47" t="s">
        <v>142</v>
      </c>
      <c r="M36" s="47" t="s">
        <v>230</v>
      </c>
      <c r="N36" s="29"/>
      <c r="O36" s="29"/>
      <c r="P36" s="29"/>
      <c r="Q36" s="29"/>
    </row>
    <row r="37" spans="1:17" ht="14.1" customHeight="1" x14ac:dyDescent="0.25">
      <c r="F37" s="21"/>
      <c r="G37" s="4"/>
      <c r="H37" s="146" t="s">
        <v>119</v>
      </c>
      <c r="I37" s="47" t="s">
        <v>117</v>
      </c>
      <c r="J37" s="47" t="s">
        <v>127</v>
      </c>
      <c r="K37" s="45" t="s">
        <v>135</v>
      </c>
      <c r="L37" s="47" t="s">
        <v>143</v>
      </c>
      <c r="M37" s="47" t="s">
        <v>231</v>
      </c>
      <c r="N37" s="29"/>
      <c r="O37" s="29"/>
      <c r="P37" s="29"/>
      <c r="Q37" s="29"/>
    </row>
    <row r="38" spans="1:17" ht="14.1" customHeight="1" x14ac:dyDescent="0.25">
      <c r="A38" s="12"/>
      <c r="B38" s="40"/>
      <c r="C38" s="40"/>
      <c r="D38" s="40"/>
      <c r="E38" s="40"/>
      <c r="F38" s="21"/>
      <c r="G38" s="4"/>
      <c r="H38" s="4"/>
      <c r="I38" s="4"/>
      <c r="J38" s="4"/>
      <c r="K38" s="2"/>
      <c r="L38" s="11" t="s">
        <v>96</v>
      </c>
      <c r="M38" s="1"/>
      <c r="N38" s="29"/>
      <c r="O38" s="29"/>
      <c r="P38" s="29"/>
      <c r="Q38" s="29"/>
    </row>
    <row r="39" spans="1:17" ht="14.1" customHeight="1" x14ac:dyDescent="0.25">
      <c r="A39" s="21"/>
      <c r="B39" s="21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9"/>
      <c r="O39" s="29"/>
      <c r="P39" s="29"/>
      <c r="Q39" s="29"/>
    </row>
    <row r="40" spans="1:17" ht="14.1" customHeight="1" x14ac:dyDescent="0.25">
      <c r="A40" s="2"/>
      <c r="B40" s="14" t="s">
        <v>17</v>
      </c>
      <c r="C40" s="14" t="s">
        <v>15</v>
      </c>
      <c r="D40" s="15" t="s">
        <v>16</v>
      </c>
      <c r="E40" s="14" t="s">
        <v>17</v>
      </c>
      <c r="F40" s="14" t="s">
        <v>15</v>
      </c>
      <c r="G40" s="15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29"/>
    </row>
    <row r="41" spans="1:17" s="24" customFormat="1" ht="14.1" customHeight="1" thickBot="1" x14ac:dyDescent="0.3">
      <c r="A41" s="2"/>
      <c r="B41" s="3">
        <v>2011</v>
      </c>
      <c r="C41" s="3">
        <v>2011</v>
      </c>
      <c r="D41" s="3">
        <v>2012</v>
      </c>
      <c r="E41" s="3">
        <v>2012</v>
      </c>
      <c r="F41" s="3">
        <v>2012</v>
      </c>
      <c r="G41" s="3">
        <v>2013</v>
      </c>
      <c r="H41" s="3">
        <v>2013</v>
      </c>
      <c r="I41" s="3">
        <v>2013</v>
      </c>
      <c r="J41" s="3">
        <v>2014</v>
      </c>
      <c r="K41" s="3">
        <v>2014</v>
      </c>
      <c r="L41" s="3">
        <v>2014</v>
      </c>
      <c r="M41" s="3">
        <v>2015</v>
      </c>
      <c r="N41" s="37"/>
    </row>
    <row r="42" spans="1:17" s="24" customFormat="1" ht="16.5" customHeight="1" thickTop="1" x14ac:dyDescent="0.25">
      <c r="A42" s="6" t="s">
        <v>93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7"/>
    </row>
    <row r="43" spans="1:17" s="24" customFormat="1" ht="16.5" customHeight="1" x14ac:dyDescent="0.25">
      <c r="A43" s="7" t="s">
        <v>1</v>
      </c>
      <c r="B43" s="16">
        <v>4348</v>
      </c>
      <c r="C43" s="16">
        <v>19771</v>
      </c>
      <c r="D43" s="16">
        <v>17654</v>
      </c>
      <c r="E43" s="16">
        <v>4308</v>
      </c>
      <c r="F43" s="16">
        <v>19804</v>
      </c>
      <c r="G43" s="16">
        <v>16708</v>
      </c>
      <c r="H43" s="16">
        <v>3475</v>
      </c>
      <c r="I43" s="16">
        <v>19635</v>
      </c>
      <c r="J43" s="16">
        <v>16779</v>
      </c>
      <c r="K43" s="16">
        <v>3889</v>
      </c>
      <c r="L43" s="16">
        <v>20315</v>
      </c>
      <c r="M43" s="16">
        <v>17209</v>
      </c>
      <c r="N43" s="37"/>
    </row>
    <row r="44" spans="1:17" s="24" customFormat="1" x14ac:dyDescent="0.25">
      <c r="A44" s="7" t="s">
        <v>2</v>
      </c>
      <c r="B44" s="16">
        <v>649</v>
      </c>
      <c r="C44" s="16">
        <v>2000</v>
      </c>
      <c r="D44" s="16">
        <v>1890</v>
      </c>
      <c r="E44" s="16">
        <v>659</v>
      </c>
      <c r="F44" s="16">
        <v>2199</v>
      </c>
      <c r="G44" s="16">
        <v>1875</v>
      </c>
      <c r="H44" s="16">
        <v>672</v>
      </c>
      <c r="I44" s="16">
        <v>2221</v>
      </c>
      <c r="J44" s="16">
        <v>2050</v>
      </c>
      <c r="K44" s="16">
        <v>587</v>
      </c>
      <c r="L44" s="16">
        <v>2484</v>
      </c>
      <c r="M44" s="16">
        <v>2160</v>
      </c>
      <c r="N44" s="37"/>
    </row>
    <row r="45" spans="1:17" s="24" customFormat="1" x14ac:dyDescent="0.25">
      <c r="A45" s="7" t="s">
        <v>3</v>
      </c>
      <c r="B45" s="16">
        <v>307</v>
      </c>
      <c r="C45" s="16">
        <v>600</v>
      </c>
      <c r="D45" s="16">
        <v>524</v>
      </c>
      <c r="E45" s="16">
        <v>276</v>
      </c>
      <c r="F45" s="16">
        <v>583</v>
      </c>
      <c r="G45" s="16">
        <v>588</v>
      </c>
      <c r="H45" s="16">
        <v>267</v>
      </c>
      <c r="I45" s="16">
        <v>586</v>
      </c>
      <c r="J45" s="16">
        <v>562</v>
      </c>
      <c r="K45" s="16">
        <v>261</v>
      </c>
      <c r="L45" s="16">
        <v>626</v>
      </c>
      <c r="M45" s="16">
        <v>606</v>
      </c>
      <c r="N45" s="37"/>
    </row>
    <row r="46" spans="1:17" s="24" customFormat="1" x14ac:dyDescent="0.25">
      <c r="A46" s="12" t="s">
        <v>4</v>
      </c>
      <c r="B46" s="42">
        <f>SUM(B43:B45)</f>
        <v>5304</v>
      </c>
      <c r="C46" s="42">
        <f>SUM(C43:C45)</f>
        <v>22371</v>
      </c>
      <c r="D46" s="42">
        <f>SUM(D43:D45)</f>
        <v>20068</v>
      </c>
      <c r="E46" s="42">
        <f t="shared" ref="E46:J46" si="1">SUM(E43:E45)</f>
        <v>5243</v>
      </c>
      <c r="F46" s="42">
        <f t="shared" si="1"/>
        <v>22586</v>
      </c>
      <c r="G46" s="42">
        <f t="shared" si="1"/>
        <v>19171</v>
      </c>
      <c r="H46" s="42">
        <f t="shared" si="1"/>
        <v>4414</v>
      </c>
      <c r="I46" s="42">
        <f t="shared" si="1"/>
        <v>22442</v>
      </c>
      <c r="J46" s="42">
        <f t="shared" si="1"/>
        <v>19391</v>
      </c>
      <c r="K46" s="42">
        <f>SUM(K43:K45)</f>
        <v>4737</v>
      </c>
      <c r="L46" s="42">
        <f>SUM(L43:L45)</f>
        <v>23425</v>
      </c>
      <c r="M46" s="42">
        <f>SUM(M43:M45)</f>
        <v>19975</v>
      </c>
      <c r="N46" s="37"/>
    </row>
    <row r="47" spans="1:17" x14ac:dyDescent="0.25">
      <c r="A47" s="2"/>
      <c r="B47" s="7"/>
      <c r="J47" s="2"/>
      <c r="K47" s="2"/>
      <c r="L47" s="2"/>
      <c r="M47" s="29"/>
      <c r="N47" s="29"/>
      <c r="O47" s="29"/>
      <c r="P47" s="29"/>
      <c r="Q47" s="29"/>
    </row>
    <row r="48" spans="1:17" s="24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7"/>
      <c r="N48" s="37"/>
      <c r="O48" s="37"/>
      <c r="P48" s="37"/>
      <c r="Q48" s="37"/>
    </row>
    <row r="49" spans="1:17" s="24" customFormat="1" ht="16.5" thickBot="1" x14ac:dyDescent="0.3">
      <c r="A49" s="103"/>
      <c r="B49" s="104" t="s">
        <v>23</v>
      </c>
      <c r="C49" s="104" t="s">
        <v>24</v>
      </c>
      <c r="D49" s="104" t="s">
        <v>25</v>
      </c>
      <c r="E49" s="104" t="s">
        <v>206</v>
      </c>
      <c r="H49" s="105"/>
      <c r="I49" s="104" t="s">
        <v>23</v>
      </c>
      <c r="J49" s="104" t="s">
        <v>24</v>
      </c>
      <c r="K49" s="104" t="s">
        <v>25</v>
      </c>
      <c r="L49" s="104" t="s">
        <v>206</v>
      </c>
      <c r="M49" s="37"/>
      <c r="N49" s="37"/>
      <c r="O49" s="37"/>
      <c r="P49" s="37"/>
      <c r="Q49" s="37"/>
    </row>
    <row r="50" spans="1:17" s="24" customFormat="1" ht="16.5" thickTop="1" x14ac:dyDescent="0.25">
      <c r="A50" s="106" t="s">
        <v>28</v>
      </c>
      <c r="B50" s="107"/>
      <c r="C50" s="107"/>
      <c r="D50" s="107"/>
      <c r="E50" s="107"/>
      <c r="G50" s="44"/>
      <c r="M50" s="37"/>
      <c r="N50" s="37"/>
      <c r="O50" s="37"/>
      <c r="P50" s="37"/>
      <c r="Q50" s="37"/>
    </row>
    <row r="51" spans="1:17" s="24" customFormat="1" x14ac:dyDescent="0.25">
      <c r="A51" s="109" t="s">
        <v>202</v>
      </c>
      <c r="B51" s="110">
        <v>28</v>
      </c>
      <c r="C51" s="110">
        <v>28</v>
      </c>
      <c r="D51" s="110">
        <v>27</v>
      </c>
      <c r="E51" s="110">
        <v>28</v>
      </c>
      <c r="G51" s="44"/>
      <c r="H51" s="116" t="s">
        <v>13</v>
      </c>
      <c r="I51" s="110">
        <v>0</v>
      </c>
      <c r="J51" s="110">
        <v>0</v>
      </c>
      <c r="K51" s="110">
        <v>0</v>
      </c>
      <c r="L51" s="110">
        <v>0</v>
      </c>
      <c r="M51" s="37"/>
      <c r="N51" s="37"/>
      <c r="O51" s="37"/>
      <c r="P51" s="37"/>
      <c r="Q51" s="37"/>
    </row>
    <row r="52" spans="1:17" s="24" customFormat="1" x14ac:dyDescent="0.25">
      <c r="A52" s="109" t="s">
        <v>8</v>
      </c>
      <c r="B52" s="110">
        <v>23</v>
      </c>
      <c r="C52" s="110">
        <v>24</v>
      </c>
      <c r="D52" s="110">
        <v>24</v>
      </c>
      <c r="E52" s="110">
        <v>28</v>
      </c>
      <c r="G52" s="44"/>
      <c r="H52" s="109"/>
      <c r="I52" s="108"/>
      <c r="J52" s="108"/>
      <c r="K52" s="108"/>
      <c r="L52" s="108"/>
      <c r="M52" s="37"/>
      <c r="N52" s="37"/>
      <c r="O52" s="37"/>
      <c r="P52" s="37"/>
      <c r="Q52" s="37"/>
    </row>
    <row r="53" spans="1:17" s="24" customFormat="1" x14ac:dyDescent="0.25">
      <c r="A53" s="109" t="s">
        <v>11</v>
      </c>
      <c r="B53" s="110">
        <v>17</v>
      </c>
      <c r="C53" s="110">
        <v>19</v>
      </c>
      <c r="D53" s="110">
        <v>20</v>
      </c>
      <c r="E53" s="110">
        <v>13</v>
      </c>
      <c r="H53" s="116" t="s">
        <v>14</v>
      </c>
      <c r="I53" s="110">
        <v>8</v>
      </c>
      <c r="J53" s="110">
        <v>8</v>
      </c>
      <c r="K53" s="110">
        <v>9</v>
      </c>
      <c r="L53" s="110">
        <v>10</v>
      </c>
      <c r="M53" s="37"/>
      <c r="N53" s="37"/>
      <c r="O53" s="37"/>
      <c r="P53" s="37"/>
      <c r="Q53" s="37"/>
    </row>
    <row r="54" spans="1:17" s="24" customFormat="1" x14ac:dyDescent="0.25">
      <c r="A54" s="109"/>
      <c r="B54" s="107"/>
      <c r="C54" s="107"/>
      <c r="D54" s="107"/>
      <c r="E54" s="107"/>
      <c r="M54" s="37"/>
      <c r="N54" s="37"/>
      <c r="O54" s="37"/>
      <c r="P54" s="37"/>
      <c r="Q54" s="37"/>
    </row>
    <row r="55" spans="1:17" s="24" customFormat="1" x14ac:dyDescent="0.25">
      <c r="A55" s="109" t="s">
        <v>82</v>
      </c>
      <c r="B55" s="110">
        <v>0</v>
      </c>
      <c r="C55" s="110">
        <v>0</v>
      </c>
      <c r="D55" s="110">
        <v>1</v>
      </c>
      <c r="E55" s="110">
        <v>1</v>
      </c>
      <c r="H55" s="127" t="s">
        <v>9</v>
      </c>
      <c r="I55" s="108"/>
      <c r="J55" s="108"/>
      <c r="K55" s="108"/>
      <c r="L55" s="108"/>
      <c r="M55" s="37"/>
      <c r="N55" s="37"/>
      <c r="O55" s="37"/>
      <c r="P55" s="37"/>
      <c r="Q55" s="37"/>
    </row>
    <row r="56" spans="1:17" s="24" customFormat="1" x14ac:dyDescent="0.25">
      <c r="A56" s="109" t="s">
        <v>83</v>
      </c>
      <c r="B56" s="110">
        <v>1</v>
      </c>
      <c r="C56" s="110">
        <v>1</v>
      </c>
      <c r="D56" s="110">
        <v>1</v>
      </c>
      <c r="E56" s="110">
        <v>1</v>
      </c>
      <c r="H56" s="109" t="s">
        <v>7</v>
      </c>
      <c r="I56" s="110">
        <v>0</v>
      </c>
      <c r="J56" s="110">
        <v>0</v>
      </c>
      <c r="K56" s="110">
        <v>0</v>
      </c>
      <c r="L56" s="110">
        <v>0</v>
      </c>
      <c r="M56" s="37"/>
      <c r="N56" s="37"/>
      <c r="O56" s="37"/>
      <c r="P56" s="37"/>
      <c r="Q56" s="37"/>
    </row>
    <row r="57" spans="1:17" s="24" customFormat="1" x14ac:dyDescent="0.25">
      <c r="B57" s="138" t="s">
        <v>203</v>
      </c>
      <c r="C57" s="113"/>
      <c r="D57" s="107"/>
      <c r="E57" s="107"/>
      <c r="H57" s="109" t="s">
        <v>8</v>
      </c>
      <c r="I57" s="110">
        <v>0</v>
      </c>
      <c r="J57" s="110">
        <v>1</v>
      </c>
      <c r="K57" s="110">
        <v>0</v>
      </c>
      <c r="L57" s="110">
        <v>0</v>
      </c>
      <c r="M57" s="37"/>
      <c r="N57" s="37"/>
      <c r="O57" s="37"/>
      <c r="P57" s="37"/>
      <c r="Q57" s="37"/>
    </row>
    <row r="58" spans="1:17" s="24" customFormat="1" x14ac:dyDescent="0.25">
      <c r="A58" s="134" t="s">
        <v>29</v>
      </c>
      <c r="B58" s="113"/>
      <c r="C58" s="113"/>
      <c r="D58" s="113"/>
      <c r="E58" s="113"/>
      <c r="H58" s="109" t="s">
        <v>11</v>
      </c>
      <c r="I58" s="110">
        <v>1</v>
      </c>
      <c r="J58" s="110">
        <v>0</v>
      </c>
      <c r="K58" s="110">
        <v>0</v>
      </c>
      <c r="L58" s="110">
        <v>2</v>
      </c>
      <c r="M58" s="37"/>
      <c r="N58" s="37"/>
      <c r="O58" s="37"/>
      <c r="P58" s="37"/>
      <c r="Q58" s="37"/>
    </row>
    <row r="59" spans="1:17" s="24" customFormat="1" x14ac:dyDescent="0.25">
      <c r="A59" s="109" t="s">
        <v>7</v>
      </c>
      <c r="B59" s="115">
        <v>2</v>
      </c>
      <c r="C59" s="115">
        <v>2</v>
      </c>
      <c r="D59" s="115">
        <v>3</v>
      </c>
      <c r="E59" s="115">
        <v>2</v>
      </c>
      <c r="H59" s="109"/>
      <c r="I59" s="107"/>
      <c r="J59" s="107"/>
      <c r="K59" s="107"/>
      <c r="L59" s="107"/>
      <c r="M59" s="37"/>
      <c r="N59" s="37"/>
      <c r="O59" s="37"/>
      <c r="P59" s="37"/>
      <c r="Q59" s="37"/>
    </row>
    <row r="60" spans="1:17" s="24" customFormat="1" x14ac:dyDescent="0.25">
      <c r="A60" s="109" t="s">
        <v>8</v>
      </c>
      <c r="B60" s="115">
        <v>2</v>
      </c>
      <c r="C60" s="115">
        <v>1</v>
      </c>
      <c r="D60" s="115">
        <v>1</v>
      </c>
      <c r="E60" s="115">
        <v>1</v>
      </c>
      <c r="H60" s="116" t="s">
        <v>10</v>
      </c>
      <c r="I60" s="107"/>
      <c r="J60" s="107"/>
      <c r="K60" s="107"/>
      <c r="L60" s="107"/>
      <c r="M60" s="37"/>
      <c r="N60" s="37"/>
      <c r="O60" s="37"/>
      <c r="P60" s="37"/>
      <c r="Q60" s="37"/>
    </row>
    <row r="61" spans="1:17" x14ac:dyDescent="0.25">
      <c r="A61" s="108"/>
      <c r="B61" s="113"/>
      <c r="C61" s="113"/>
      <c r="D61" s="113"/>
      <c r="E61" s="113"/>
      <c r="G61" s="24"/>
      <c r="H61" s="109" t="s">
        <v>7</v>
      </c>
      <c r="I61" s="110">
        <v>0</v>
      </c>
      <c r="J61" s="110">
        <v>0</v>
      </c>
      <c r="K61" s="110">
        <v>0</v>
      </c>
      <c r="L61" s="110">
        <v>0</v>
      </c>
      <c r="M61" s="29"/>
      <c r="N61" s="29"/>
      <c r="O61" s="29"/>
      <c r="P61" s="29"/>
      <c r="Q61" s="29"/>
    </row>
    <row r="62" spans="1:17" x14ac:dyDescent="0.25">
      <c r="A62" s="114" t="s">
        <v>6</v>
      </c>
      <c r="B62" s="107"/>
      <c r="C62" s="107"/>
      <c r="D62" s="107"/>
      <c r="E62" s="107"/>
      <c r="G62" s="24"/>
      <c r="H62" s="109" t="s">
        <v>8</v>
      </c>
      <c r="I62" s="110">
        <v>0</v>
      </c>
      <c r="J62" s="110">
        <v>0</v>
      </c>
      <c r="K62" s="110">
        <v>0</v>
      </c>
      <c r="L62" s="110">
        <v>0</v>
      </c>
      <c r="M62" s="36"/>
    </row>
    <row r="63" spans="1:17" x14ac:dyDescent="0.25">
      <c r="A63" s="109" t="s">
        <v>7</v>
      </c>
      <c r="B63" s="110">
        <v>2</v>
      </c>
      <c r="C63" s="110">
        <v>2</v>
      </c>
      <c r="D63" s="110">
        <v>1</v>
      </c>
      <c r="E63" s="110">
        <v>0</v>
      </c>
      <c r="G63" s="24"/>
      <c r="H63" s="109" t="s">
        <v>11</v>
      </c>
      <c r="I63" s="110">
        <v>0</v>
      </c>
      <c r="J63" s="110">
        <v>0</v>
      </c>
      <c r="K63" s="110">
        <v>0</v>
      </c>
      <c r="L63" s="110">
        <v>0</v>
      </c>
      <c r="M63" s="36"/>
    </row>
    <row r="64" spans="1:17" x14ac:dyDescent="0.25">
      <c r="A64" s="109" t="s">
        <v>8</v>
      </c>
      <c r="B64" s="110">
        <v>2</v>
      </c>
      <c r="C64" s="110">
        <v>1</v>
      </c>
      <c r="D64" s="110">
        <v>2</v>
      </c>
      <c r="E64" s="110">
        <v>2</v>
      </c>
      <c r="G64" s="24"/>
      <c r="H64" s="109" t="s">
        <v>20</v>
      </c>
      <c r="I64" s="110">
        <v>0</v>
      </c>
      <c r="J64" s="110">
        <v>0</v>
      </c>
      <c r="K64" s="110">
        <v>0</v>
      </c>
      <c r="L64" s="110">
        <v>0</v>
      </c>
      <c r="M64" s="36"/>
    </row>
    <row r="65" spans="1:13" x14ac:dyDescent="0.25">
      <c r="A65" s="109" t="s">
        <v>11</v>
      </c>
      <c r="B65" s="110">
        <v>0</v>
      </c>
      <c r="C65" s="110">
        <v>2</v>
      </c>
      <c r="D65" s="110">
        <v>1</v>
      </c>
      <c r="E65" s="110">
        <v>0</v>
      </c>
      <c r="G65" s="24"/>
      <c r="H65" s="151"/>
      <c r="J65" s="24"/>
      <c r="K65" s="24"/>
      <c r="L65" s="24"/>
      <c r="M65" s="36"/>
    </row>
    <row r="66" spans="1:13" x14ac:dyDescent="0.25">
      <c r="B66" s="107"/>
      <c r="C66" s="107"/>
      <c r="D66" s="107"/>
      <c r="E66" s="108"/>
      <c r="H66" s="116" t="s">
        <v>31</v>
      </c>
      <c r="I66" s="110">
        <v>34</v>
      </c>
      <c r="J66" s="110">
        <v>26</v>
      </c>
      <c r="K66" s="110">
        <v>24</v>
      </c>
      <c r="L66" s="110">
        <v>28</v>
      </c>
      <c r="M66" s="36"/>
    </row>
    <row r="67" spans="1:13" x14ac:dyDescent="0.25">
      <c r="A67" s="117" t="s">
        <v>81</v>
      </c>
      <c r="B67" s="156"/>
      <c r="C67" s="156"/>
      <c r="D67" s="156"/>
      <c r="E67" s="108"/>
      <c r="F67" s="2"/>
      <c r="G67" s="2"/>
      <c r="H67" s="2"/>
      <c r="M67" s="36"/>
    </row>
    <row r="68" spans="1:13" x14ac:dyDescent="0.25">
      <c r="A68" s="118"/>
      <c r="B68" s="119" t="s">
        <v>25</v>
      </c>
      <c r="C68" s="119" t="s">
        <v>206</v>
      </c>
      <c r="D68" s="120" t="s">
        <v>32</v>
      </c>
      <c r="E68" s="108"/>
      <c r="F68" s="2"/>
      <c r="G68" s="2"/>
      <c r="H68" s="2"/>
      <c r="M68" s="36"/>
    </row>
    <row r="69" spans="1:13" x14ac:dyDescent="0.25">
      <c r="A69" s="130" t="s">
        <v>33</v>
      </c>
      <c r="B69" s="115">
        <v>5</v>
      </c>
      <c r="C69" s="115">
        <v>4</v>
      </c>
      <c r="D69" s="157">
        <f>(C69-B69)/B69</f>
        <v>-0.2</v>
      </c>
      <c r="E69" s="2"/>
      <c r="F69" s="2"/>
      <c r="G69" s="2"/>
      <c r="H69" s="2"/>
      <c r="M69" s="36"/>
    </row>
    <row r="70" spans="1:13" x14ac:dyDescent="0.25">
      <c r="A70" s="130" t="s">
        <v>34</v>
      </c>
      <c r="B70" s="115">
        <v>5</v>
      </c>
      <c r="C70" s="115">
        <v>5</v>
      </c>
      <c r="D70" s="157">
        <f>(C70-B70)/B70</f>
        <v>0</v>
      </c>
      <c r="E70" s="156"/>
      <c r="F70" s="156"/>
      <c r="G70" s="2"/>
      <c r="H70" s="108"/>
      <c r="I70" s="108"/>
      <c r="J70" s="108"/>
      <c r="K70" s="108"/>
      <c r="M70" s="36"/>
    </row>
    <row r="71" spans="1:13" x14ac:dyDescent="0.25">
      <c r="A71" s="70" t="s">
        <v>204</v>
      </c>
      <c r="B71" s="7"/>
      <c r="C71" s="7"/>
      <c r="D71" s="7"/>
      <c r="E71" s="2"/>
      <c r="F71" s="2"/>
      <c r="G71" s="156"/>
      <c r="H71" s="2"/>
      <c r="M71" s="36"/>
    </row>
    <row r="72" spans="1:13" x14ac:dyDescent="0.25">
      <c r="H72" s="113"/>
      <c r="I72" s="113"/>
      <c r="J72" s="113"/>
      <c r="M72" s="36"/>
    </row>
    <row r="73" spans="1:13" x14ac:dyDescent="0.25">
      <c r="M73" s="36"/>
    </row>
    <row r="74" spans="1:13" x14ac:dyDescent="0.25">
      <c r="A74" s="164" t="s">
        <v>207</v>
      </c>
      <c r="B74" s="164"/>
      <c r="C74" s="164"/>
      <c r="D74" s="164"/>
      <c r="E74" s="164"/>
      <c r="F74" s="164"/>
      <c r="I74" s="44"/>
    </row>
    <row r="75" spans="1:13" x14ac:dyDescent="0.25">
      <c r="A75" s="164"/>
      <c r="B75" s="164"/>
      <c r="C75" s="164"/>
      <c r="D75" s="164"/>
      <c r="E75" s="164"/>
      <c r="F75" s="164"/>
      <c r="I75" s="44"/>
    </row>
    <row r="76" spans="1:13" x14ac:dyDescent="0.25">
      <c r="A76" s="165"/>
      <c r="B76" s="165"/>
      <c r="C76" s="165"/>
      <c r="D76" s="165"/>
      <c r="E76" s="165"/>
      <c r="F76" s="165"/>
      <c r="I76" s="44"/>
    </row>
    <row r="77" spans="1:13" ht="25.15" customHeight="1" x14ac:dyDescent="0.25">
      <c r="A77" s="122" t="s">
        <v>84</v>
      </c>
      <c r="B77" s="166" t="s">
        <v>85</v>
      </c>
      <c r="C77" s="167"/>
      <c r="D77" s="166" t="s">
        <v>41</v>
      </c>
      <c r="E77" s="167"/>
      <c r="F77" s="72"/>
      <c r="I77" s="44"/>
    </row>
    <row r="78" spans="1:13" x14ac:dyDescent="0.25">
      <c r="A78" s="73"/>
      <c r="B78" s="74"/>
      <c r="C78" s="75"/>
      <c r="D78" s="74"/>
      <c r="E78" s="75"/>
      <c r="F78" s="75" t="s">
        <v>4</v>
      </c>
      <c r="I78" s="44"/>
    </row>
    <row r="79" spans="1:13" x14ac:dyDescent="0.25">
      <c r="A79" s="76"/>
      <c r="B79" s="77" t="s">
        <v>42</v>
      </c>
      <c r="C79" s="78" t="s">
        <v>43</v>
      </c>
      <c r="D79" s="77" t="s">
        <v>42</v>
      </c>
      <c r="E79" s="78" t="s">
        <v>44</v>
      </c>
      <c r="F79" s="78" t="s">
        <v>42</v>
      </c>
      <c r="I79" s="44"/>
    </row>
    <row r="80" spans="1:13" x14ac:dyDescent="0.25">
      <c r="A80" s="79" t="s">
        <v>1</v>
      </c>
      <c r="B80" s="73"/>
      <c r="C80" s="80"/>
      <c r="D80" s="73"/>
      <c r="E80" s="80"/>
      <c r="F80" s="79"/>
      <c r="I80" s="44"/>
    </row>
    <row r="81" spans="1:9" x14ac:dyDescent="0.25">
      <c r="A81" s="81" t="s">
        <v>86</v>
      </c>
      <c r="B81" s="82">
        <v>445</v>
      </c>
      <c r="C81" s="158">
        <f t="shared" ref="C81:C86" si="2">B81/F81</f>
        <v>0.83489681050656661</v>
      </c>
      <c r="D81" s="82">
        <f t="shared" ref="D81:D86" si="3">F81-B81</f>
        <v>88</v>
      </c>
      <c r="E81" s="158">
        <f t="shared" ref="E81:E86" si="4">D81/F81</f>
        <v>0.16510318949343339</v>
      </c>
      <c r="F81" s="83">
        <v>533</v>
      </c>
      <c r="I81" s="44"/>
    </row>
    <row r="82" spans="1:9" x14ac:dyDescent="0.25">
      <c r="A82" s="81" t="s">
        <v>87</v>
      </c>
      <c r="B82" s="82">
        <v>1787</v>
      </c>
      <c r="C82" s="158">
        <f t="shared" si="2"/>
        <v>0.49777158774373259</v>
      </c>
      <c r="D82" s="82">
        <f t="shared" si="3"/>
        <v>1803</v>
      </c>
      <c r="E82" s="158">
        <f t="shared" si="4"/>
        <v>0.50222841225626746</v>
      </c>
      <c r="F82" s="83">
        <v>3590</v>
      </c>
      <c r="I82" s="44"/>
    </row>
    <row r="83" spans="1:9" x14ac:dyDescent="0.25">
      <c r="A83" s="81" t="s">
        <v>88</v>
      </c>
      <c r="B83" s="82">
        <v>2751</v>
      </c>
      <c r="C83" s="158">
        <f t="shared" si="2"/>
        <v>0.83795309168443499</v>
      </c>
      <c r="D83" s="82">
        <f t="shared" si="3"/>
        <v>532</v>
      </c>
      <c r="E83" s="158">
        <f t="shared" si="4"/>
        <v>0.16204690831556504</v>
      </c>
      <c r="F83" s="83">
        <v>3283</v>
      </c>
      <c r="I83" s="44"/>
    </row>
    <row r="84" spans="1:9" x14ac:dyDescent="0.25">
      <c r="A84" s="81" t="s">
        <v>89</v>
      </c>
      <c r="B84" s="82">
        <v>1525</v>
      </c>
      <c r="C84" s="158">
        <f t="shared" si="2"/>
        <v>0.57482095740670935</v>
      </c>
      <c r="D84" s="82">
        <f t="shared" si="3"/>
        <v>1128</v>
      </c>
      <c r="E84" s="158">
        <f t="shared" si="4"/>
        <v>0.42517904259329059</v>
      </c>
      <c r="F84" s="83">
        <v>2653</v>
      </c>
      <c r="I84" s="44"/>
    </row>
    <row r="85" spans="1:9" x14ac:dyDescent="0.25">
      <c r="A85" s="81" t="s">
        <v>90</v>
      </c>
      <c r="B85" s="82">
        <v>3310</v>
      </c>
      <c r="C85" s="158">
        <f t="shared" si="2"/>
        <v>0.44198157297369473</v>
      </c>
      <c r="D85" s="82">
        <f t="shared" si="3"/>
        <v>4179</v>
      </c>
      <c r="E85" s="158">
        <f t="shared" si="4"/>
        <v>0.55801842702630522</v>
      </c>
      <c r="F85" s="83">
        <v>7489</v>
      </c>
      <c r="I85" s="44"/>
    </row>
    <row r="86" spans="1:9" x14ac:dyDescent="0.25">
      <c r="A86" s="84" t="s">
        <v>91</v>
      </c>
      <c r="B86" s="85">
        <v>1914</v>
      </c>
      <c r="C86" s="158">
        <f t="shared" si="2"/>
        <v>0.69172388868810986</v>
      </c>
      <c r="D86" s="82">
        <f t="shared" si="3"/>
        <v>853</v>
      </c>
      <c r="E86" s="158">
        <f t="shared" si="4"/>
        <v>0.30827611131189014</v>
      </c>
      <c r="F86" s="88">
        <v>2767</v>
      </c>
      <c r="I86" s="44"/>
    </row>
    <row r="87" spans="1:9" x14ac:dyDescent="0.25">
      <c r="A87" s="89" t="s">
        <v>52</v>
      </c>
      <c r="B87" s="90">
        <f>SUM(B81:B86)</f>
        <v>11732</v>
      </c>
      <c r="C87" s="159"/>
      <c r="D87" s="90">
        <f>SUM(D81:D86)</f>
        <v>8583</v>
      </c>
      <c r="E87" s="159"/>
      <c r="F87" s="92">
        <f>SUM(F81:F86)</f>
        <v>20315</v>
      </c>
      <c r="I87" s="44"/>
    </row>
    <row r="88" spans="1:9" x14ac:dyDescent="0.25">
      <c r="A88" s="93"/>
      <c r="B88" s="94"/>
      <c r="C88" s="160"/>
      <c r="D88" s="96"/>
      <c r="E88" s="160"/>
      <c r="F88" s="97"/>
      <c r="I88" s="44"/>
    </row>
    <row r="89" spans="1:9" x14ac:dyDescent="0.25">
      <c r="A89" s="79" t="s">
        <v>53</v>
      </c>
      <c r="B89" s="94"/>
      <c r="C89" s="160"/>
      <c r="D89" s="96"/>
      <c r="E89" s="160"/>
      <c r="F89" s="97"/>
      <c r="I89" s="44"/>
    </row>
    <row r="90" spans="1:9" x14ac:dyDescent="0.25">
      <c r="A90" s="81" t="s">
        <v>86</v>
      </c>
      <c r="B90" s="82">
        <v>570</v>
      </c>
      <c r="C90" s="158">
        <f>B90/F90</f>
        <v>0.97103918228279384</v>
      </c>
      <c r="D90" s="82">
        <f>F90-B90</f>
        <v>17</v>
      </c>
      <c r="E90" s="158">
        <f>D90/F90</f>
        <v>2.8960817717206135E-2</v>
      </c>
      <c r="F90" s="83">
        <v>587</v>
      </c>
      <c r="I90" s="44"/>
    </row>
    <row r="91" spans="1:9" x14ac:dyDescent="0.25">
      <c r="A91" s="81" t="s">
        <v>87</v>
      </c>
      <c r="B91" s="82">
        <v>437</v>
      </c>
      <c r="C91" s="158">
        <f t="shared" ref="C91:C97" si="5">B91/F91</f>
        <v>0.89917695473251025</v>
      </c>
      <c r="D91" s="82">
        <f t="shared" ref="D91:D97" si="6">F91-B91</f>
        <v>49</v>
      </c>
      <c r="E91" s="158">
        <f t="shared" ref="E91:E97" si="7">D91/F91</f>
        <v>0.10082304526748971</v>
      </c>
      <c r="F91" s="83">
        <v>486</v>
      </c>
      <c r="I91" s="44"/>
    </row>
    <row r="92" spans="1:9" x14ac:dyDescent="0.25">
      <c r="A92" s="81" t="s">
        <v>88</v>
      </c>
      <c r="B92" s="82">
        <v>266</v>
      </c>
      <c r="C92" s="158">
        <f t="shared" si="5"/>
        <v>1</v>
      </c>
      <c r="D92" s="82">
        <f t="shared" si="6"/>
        <v>0</v>
      </c>
      <c r="E92" s="158">
        <f t="shared" si="7"/>
        <v>0</v>
      </c>
      <c r="F92" s="83">
        <v>266</v>
      </c>
      <c r="I92" s="44"/>
    </row>
    <row r="93" spans="1:9" x14ac:dyDescent="0.25">
      <c r="A93" s="81" t="s">
        <v>89</v>
      </c>
      <c r="B93" s="82">
        <v>957</v>
      </c>
      <c r="C93" s="158">
        <f t="shared" si="5"/>
        <v>1</v>
      </c>
      <c r="D93" s="82">
        <f t="shared" si="6"/>
        <v>0</v>
      </c>
      <c r="E93" s="158">
        <f t="shared" si="7"/>
        <v>0</v>
      </c>
      <c r="F93" s="83">
        <v>957</v>
      </c>
      <c r="I93" s="44"/>
    </row>
    <row r="94" spans="1:9" x14ac:dyDescent="0.25">
      <c r="A94" s="81" t="s">
        <v>90</v>
      </c>
      <c r="B94" s="82">
        <v>261</v>
      </c>
      <c r="C94" s="158">
        <f t="shared" si="5"/>
        <v>0.98863636363636365</v>
      </c>
      <c r="D94" s="82">
        <f t="shared" si="6"/>
        <v>3</v>
      </c>
      <c r="E94" s="158">
        <f t="shared" si="7"/>
        <v>1.1363636363636364E-2</v>
      </c>
      <c r="F94" s="83">
        <v>264</v>
      </c>
      <c r="I94" s="44"/>
    </row>
    <row r="95" spans="1:9" x14ac:dyDescent="0.25">
      <c r="A95" s="81" t="s">
        <v>92</v>
      </c>
      <c r="B95" s="82">
        <v>45</v>
      </c>
      <c r="C95" s="158">
        <f t="shared" si="5"/>
        <v>1</v>
      </c>
      <c r="D95" s="82">
        <f t="shared" si="6"/>
        <v>0</v>
      </c>
      <c r="E95" s="158">
        <f t="shared" si="7"/>
        <v>0</v>
      </c>
      <c r="F95" s="83">
        <v>45</v>
      </c>
      <c r="I95" s="44"/>
    </row>
    <row r="96" spans="1:9" x14ac:dyDescent="0.25">
      <c r="A96" s="81" t="s">
        <v>91</v>
      </c>
      <c r="B96" s="82">
        <v>355</v>
      </c>
      <c r="C96" s="158">
        <f t="shared" si="5"/>
        <v>0.97527472527472525</v>
      </c>
      <c r="D96" s="82">
        <f t="shared" si="6"/>
        <v>9</v>
      </c>
      <c r="E96" s="158">
        <f t="shared" si="7"/>
        <v>2.4725274725274724E-2</v>
      </c>
      <c r="F96" s="83">
        <v>364</v>
      </c>
      <c r="I96" s="44"/>
    </row>
    <row r="97" spans="1:9" x14ac:dyDescent="0.25">
      <c r="A97" s="84" t="s">
        <v>232</v>
      </c>
      <c r="B97" s="87">
        <v>111</v>
      </c>
      <c r="C97" s="158">
        <f t="shared" si="5"/>
        <v>0.78723404255319152</v>
      </c>
      <c r="D97" s="82">
        <f t="shared" si="6"/>
        <v>30</v>
      </c>
      <c r="E97" s="158">
        <f t="shared" si="7"/>
        <v>0.21276595744680851</v>
      </c>
      <c r="F97" s="98">
        <v>141</v>
      </c>
      <c r="I97" s="44"/>
    </row>
    <row r="98" spans="1:9" x14ac:dyDescent="0.25">
      <c r="A98" s="89" t="s">
        <v>65</v>
      </c>
      <c r="B98" s="90">
        <f>SUM(B90:B97)</f>
        <v>3002</v>
      </c>
      <c r="C98" s="159"/>
      <c r="D98" s="90">
        <f>SUM(D90:D97)</f>
        <v>108</v>
      </c>
      <c r="E98" s="159"/>
      <c r="F98" s="92">
        <f>SUM(F90:F97)</f>
        <v>3110</v>
      </c>
      <c r="I98" s="44"/>
    </row>
    <row r="99" spans="1:9" x14ac:dyDescent="0.25">
      <c r="A99" s="97"/>
      <c r="B99" s="99"/>
      <c r="C99" s="162"/>
      <c r="D99" s="99"/>
      <c r="E99" s="162"/>
      <c r="F99" s="101"/>
      <c r="I99" s="44"/>
    </row>
    <row r="100" spans="1:9" x14ac:dyDescent="0.25">
      <c r="A100" s="79" t="s">
        <v>4</v>
      </c>
      <c r="B100" s="94"/>
      <c r="C100" s="160"/>
      <c r="D100" s="96"/>
      <c r="E100" s="160"/>
      <c r="F100" s="97"/>
      <c r="I100" s="44"/>
    </row>
    <row r="101" spans="1:9" x14ac:dyDescent="0.25">
      <c r="A101" s="81" t="s">
        <v>86</v>
      </c>
      <c r="B101" s="82">
        <v>1015</v>
      </c>
      <c r="C101" s="158">
        <f>B101/F101</f>
        <v>0.90625</v>
      </c>
      <c r="D101" s="82">
        <f>F101-B101</f>
        <v>105</v>
      </c>
      <c r="E101" s="158">
        <f>D101/F101</f>
        <v>9.375E-2</v>
      </c>
      <c r="F101" s="83">
        <v>1120</v>
      </c>
      <c r="I101" s="44"/>
    </row>
    <row r="102" spans="1:9" x14ac:dyDescent="0.25">
      <c r="A102" s="81" t="s">
        <v>87</v>
      </c>
      <c r="B102" s="82">
        <v>2224</v>
      </c>
      <c r="C102" s="158">
        <f t="shared" ref="C102:C108" si="8">B102/F102</f>
        <v>0.54563297350343476</v>
      </c>
      <c r="D102" s="82">
        <f t="shared" ref="D102:D108" si="9">F102-B102</f>
        <v>1852</v>
      </c>
      <c r="E102" s="158">
        <f t="shared" ref="E102:E108" si="10">D102/F102</f>
        <v>0.45436702649656524</v>
      </c>
      <c r="F102" s="83">
        <v>4076</v>
      </c>
      <c r="I102" s="44"/>
    </row>
    <row r="103" spans="1:9" x14ac:dyDescent="0.25">
      <c r="A103" s="81" t="s">
        <v>88</v>
      </c>
      <c r="B103" s="82">
        <v>3017</v>
      </c>
      <c r="C103" s="158">
        <f t="shared" si="8"/>
        <v>0.85009861932938857</v>
      </c>
      <c r="D103" s="82">
        <f t="shared" si="9"/>
        <v>532</v>
      </c>
      <c r="E103" s="158">
        <f t="shared" si="10"/>
        <v>0.14990138067061143</v>
      </c>
      <c r="F103" s="83">
        <v>3549</v>
      </c>
      <c r="I103" s="44"/>
    </row>
    <row r="104" spans="1:9" x14ac:dyDescent="0.25">
      <c r="A104" s="81" t="s">
        <v>89</v>
      </c>
      <c r="B104" s="82">
        <v>2482</v>
      </c>
      <c r="C104" s="158">
        <f t="shared" si="8"/>
        <v>0.68753462603878113</v>
      </c>
      <c r="D104" s="82">
        <f t="shared" si="9"/>
        <v>1128</v>
      </c>
      <c r="E104" s="158">
        <f t="shared" si="10"/>
        <v>0.31246537396121882</v>
      </c>
      <c r="F104" s="83">
        <v>3610</v>
      </c>
      <c r="I104" s="44"/>
    </row>
    <row r="105" spans="1:9" x14ac:dyDescent="0.25">
      <c r="A105" s="81" t="s">
        <v>90</v>
      </c>
      <c r="B105" s="82">
        <v>3571</v>
      </c>
      <c r="C105" s="158">
        <f t="shared" si="8"/>
        <v>0.46059589836192444</v>
      </c>
      <c r="D105" s="82">
        <f t="shared" si="9"/>
        <v>4182</v>
      </c>
      <c r="E105" s="158">
        <f t="shared" si="10"/>
        <v>0.53940410163807562</v>
      </c>
      <c r="F105" s="83">
        <v>7753</v>
      </c>
      <c r="I105" s="44"/>
    </row>
    <row r="106" spans="1:9" x14ac:dyDescent="0.25">
      <c r="A106" s="81" t="s">
        <v>92</v>
      </c>
      <c r="B106" s="82">
        <v>45</v>
      </c>
      <c r="C106" s="158">
        <f t="shared" si="8"/>
        <v>1</v>
      </c>
      <c r="D106" s="82">
        <f t="shared" si="9"/>
        <v>0</v>
      </c>
      <c r="E106" s="158">
        <f t="shared" si="10"/>
        <v>0</v>
      </c>
      <c r="F106" s="83">
        <v>45</v>
      </c>
      <c r="I106" s="44"/>
    </row>
    <row r="107" spans="1:9" x14ac:dyDescent="0.25">
      <c r="A107" s="84" t="s">
        <v>91</v>
      </c>
      <c r="B107" s="85">
        <v>2269</v>
      </c>
      <c r="C107" s="158">
        <f t="shared" si="8"/>
        <v>0.72468859789204731</v>
      </c>
      <c r="D107" s="82">
        <f t="shared" si="9"/>
        <v>862</v>
      </c>
      <c r="E107" s="158">
        <f t="shared" si="10"/>
        <v>0.27531140210795274</v>
      </c>
      <c r="F107" s="88">
        <v>3131</v>
      </c>
      <c r="I107" s="44"/>
    </row>
    <row r="108" spans="1:9" x14ac:dyDescent="0.25">
      <c r="A108" s="84" t="s">
        <v>232</v>
      </c>
      <c r="B108" s="87">
        <v>111</v>
      </c>
      <c r="C108" s="158">
        <f t="shared" si="8"/>
        <v>0.78723404255319152</v>
      </c>
      <c r="D108" s="82">
        <f t="shared" si="9"/>
        <v>30</v>
      </c>
      <c r="E108" s="158">
        <f t="shared" si="10"/>
        <v>0.21276595744680851</v>
      </c>
      <c r="F108" s="98">
        <v>141</v>
      </c>
      <c r="I108" s="44"/>
    </row>
    <row r="109" spans="1:9" x14ac:dyDescent="0.25">
      <c r="A109" s="89" t="s">
        <v>54</v>
      </c>
      <c r="B109" s="90">
        <f>SUM(B101:B108)</f>
        <v>14734</v>
      </c>
      <c r="C109" s="159"/>
      <c r="D109" s="90">
        <f>SUM(D101:D108)</f>
        <v>8691</v>
      </c>
      <c r="E109" s="159"/>
      <c r="F109" s="92">
        <f>SUM(F101:F108)</f>
        <v>23425</v>
      </c>
      <c r="I109" s="44"/>
    </row>
    <row r="110" spans="1:9" x14ac:dyDescent="0.25">
      <c r="A110" s="113"/>
      <c r="B110" s="113"/>
      <c r="C110" s="113"/>
      <c r="D110" s="113"/>
      <c r="E110" s="113"/>
      <c r="F110" s="113"/>
      <c r="I110" s="44"/>
    </row>
    <row r="111" spans="1:9" x14ac:dyDescent="0.25">
      <c r="A111" s="102" t="s">
        <v>97</v>
      </c>
      <c r="B111" s="113"/>
      <c r="C111" s="113"/>
      <c r="D111" s="113"/>
      <c r="E111" s="113"/>
      <c r="F111" s="113"/>
      <c r="I111" s="44"/>
    </row>
    <row r="112" spans="1:9" x14ac:dyDescent="0.25">
      <c r="I112" s="44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Business Administration</vt:lpstr>
      <vt:lpstr>Education</vt:lpstr>
      <vt:lpstr>Engineering</vt:lpstr>
      <vt:lpstr>Liberal Arts</vt:lpstr>
      <vt:lpstr>Nursing</vt:lpstr>
      <vt:lpstr>Science</vt:lpstr>
      <vt:lpstr>'Business Administration'!Print_Titles</vt:lpstr>
      <vt:lpstr>Education!Print_Titles</vt:lpstr>
      <vt:lpstr>Engineering!Print_Titles</vt:lpstr>
      <vt:lpstr>'Liberal Arts'!Print_Titles</vt:lpstr>
      <vt:lpstr>Nursing!Print_Titles</vt:lpstr>
      <vt:lpstr>Science!Print_Titles</vt:lpstr>
    </vt:vector>
  </TitlesOfParts>
  <Company>UAH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freesd</cp:lastModifiedBy>
  <cp:lastPrinted>2015-04-14T20:34:56Z</cp:lastPrinted>
  <dcterms:created xsi:type="dcterms:W3CDTF">2003-01-08T18:46:42Z</dcterms:created>
  <dcterms:modified xsi:type="dcterms:W3CDTF">2015-04-15T14:54:23Z</dcterms:modified>
</cp:coreProperties>
</file>