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65" windowHeight="12735" activeTab="0"/>
  </bookViews>
  <sheets>
    <sheet name="Summary 1 " sheetId="1" r:id="rId1"/>
    <sheet name="summary2 " sheetId="2" r:id="rId2"/>
    <sheet name="summary2" sheetId="3" state="hidden" r:id="rId3"/>
    <sheet name="UG by college and major" sheetId="4" r:id="rId4"/>
    <sheet name="Grad by college and major" sheetId="5" r:id="rId5"/>
    <sheet name="CHP" sheetId="6" r:id="rId6"/>
  </sheets>
  <definedNames>
    <definedName name="08F_CHP_Coll_BY_SUBJ">#REF!</definedName>
    <definedName name="08F_Heads_Lvl_BY_Col_BY_Maj_BY_FP">#REF!</definedName>
  </definedNames>
  <calcPr fullCalcOnLoad="1"/>
</workbook>
</file>

<file path=xl/comments4.xml><?xml version="1.0" encoding="utf-8"?>
<comments xmlns="http://schemas.openxmlformats.org/spreadsheetml/2006/main">
  <authors>
    <author> Debbie</author>
  </authors>
  <commentList>
    <comment ref="G6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158. One student mis-coded in Banner</t>
        </r>
      </text>
    </comment>
    <comment ref="G11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95. One student mis-coded in Banner</t>
        </r>
      </text>
    </comment>
    <comment ref="G16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63. One student mis-coded in Banner</t>
        </r>
      </text>
    </comment>
    <comment ref="G17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29. One student mis-coded in Banner</t>
        </r>
      </text>
    </comment>
    <comment ref="G96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194. One student was miscoded in Banner.</t>
        </r>
      </text>
    </comment>
    <comment ref="G99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139.  Onse student mis coded in banner</t>
        </r>
      </text>
    </comment>
    <comment ref="G129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76.  One student mis coded in Banner</t>
        </r>
      </text>
    </comment>
    <comment ref="G131" authorId="0">
      <text>
        <r>
          <rPr>
            <b/>
            <sz val="8"/>
            <rFont val="Tahoma"/>
            <family val="0"/>
          </rPr>
          <t xml:space="preserve"> Debbie:</t>
        </r>
        <r>
          <rPr>
            <sz val="8"/>
            <rFont val="Tahoma"/>
            <family val="0"/>
          </rPr>
          <t xml:space="preserve">
was 23. One student miscoded in Banner.</t>
        </r>
      </text>
    </comment>
  </commentList>
</comments>
</file>

<file path=xl/comments6.xml><?xml version="1.0" encoding="utf-8"?>
<comments xmlns="http://schemas.openxmlformats.org/spreadsheetml/2006/main">
  <authors>
    <author>Debbie Stowers</author>
    <author>Nathan</author>
  </authors>
  <commentList>
    <comment ref="D34" authorId="0">
      <text>
        <r>
          <rPr>
            <b/>
            <sz val="8"/>
            <rFont val="Tahoma"/>
            <family val="0"/>
          </rPr>
          <t>Nathan Pitts:</t>
        </r>
        <r>
          <rPr>
            <sz val="8"/>
            <rFont val="Tahoma"/>
            <family val="0"/>
          </rPr>
          <t xml:space="preserve">
Includes 132 from Global Studies AND 4 from GY</t>
        </r>
      </text>
    </comment>
    <comment ref="D45" authorId="0">
      <text>
        <r>
          <rPr>
            <b/>
            <sz val="8"/>
            <rFont val="Tahoma"/>
            <family val="0"/>
          </rPr>
          <t>Nathan Pitts:</t>
        </r>
        <r>
          <rPr>
            <sz val="8"/>
            <rFont val="Tahoma"/>
            <family val="0"/>
          </rPr>
          <t xml:space="preserve">
Includes 12
 credit hours from SPS</t>
        </r>
      </text>
    </comment>
    <comment ref="D29" authorId="0">
      <text>
        <r>
          <rPr>
            <b/>
            <sz val="8"/>
            <rFont val="Tahoma"/>
            <family val="0"/>
          </rPr>
          <t>Nathan Pitts:</t>
        </r>
        <r>
          <rPr>
            <sz val="8"/>
            <rFont val="Tahoma"/>
            <family val="0"/>
          </rPr>
          <t xml:space="preserve">
Includes 168 credit hours from IEP, 108 from EHL, &amp; 36 from ESL</t>
        </r>
      </text>
    </comment>
    <comment ref="B34" authorId="1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Geography &amp; GlobalStudies</t>
        </r>
      </text>
    </comment>
    <comment ref="C19" authorId="1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60 Hours that are/were assigned to liberal arts ISE 324</t>
        </r>
      </text>
    </comment>
    <comment ref="C29" authorId="0">
      <text>
        <r>
          <rPr>
            <b/>
            <sz val="8"/>
            <rFont val="Tahoma"/>
            <family val="0"/>
          </rPr>
          <t>Nathan Pitts:</t>
        </r>
        <r>
          <rPr>
            <sz val="8"/>
            <rFont val="Tahoma"/>
            <family val="0"/>
          </rPr>
          <t xml:space="preserve">
Includes 168 credit hours from IEP and 51 credit hours from Classical Studies</t>
        </r>
      </text>
    </comment>
    <comment ref="C33" authorId="1">
      <text>
        <r>
          <rPr>
            <b/>
            <sz val="8"/>
            <rFont val="Tahoma"/>
            <family val="0"/>
          </rPr>
          <t>Nathan:</t>
        </r>
        <r>
          <rPr>
            <sz val="8"/>
            <rFont val="Tahoma"/>
            <family val="0"/>
          </rPr>
          <t xml:space="preserve">
Includes 2 hours from what was/is RG in GC</t>
        </r>
      </text>
    </comment>
    <comment ref="C34" authorId="0">
      <text>
        <r>
          <rPr>
            <b/>
            <sz val="8"/>
            <rFont val="Tahoma"/>
            <family val="0"/>
          </rPr>
          <t>Nathan Pitts:</t>
        </r>
        <r>
          <rPr>
            <sz val="8"/>
            <rFont val="Tahoma"/>
            <family val="0"/>
          </rPr>
          <t xml:space="preserve">
Includes 132 from Global Studies</t>
        </r>
      </text>
    </comment>
    <comment ref="C45" authorId="0">
      <text>
        <r>
          <rPr>
            <b/>
            <sz val="8"/>
            <rFont val="Tahoma"/>
            <family val="0"/>
          </rPr>
          <t>Nathan Pitts:</t>
        </r>
        <r>
          <rPr>
            <sz val="8"/>
            <rFont val="Tahoma"/>
            <family val="0"/>
          </rPr>
          <t xml:space="preserve">
Includes 12
 credit hours from SPS</t>
        </r>
      </text>
    </comment>
  </commentList>
</comments>
</file>

<file path=xl/sharedStrings.xml><?xml version="1.0" encoding="utf-8"?>
<sst xmlns="http://schemas.openxmlformats.org/spreadsheetml/2006/main" count="480" uniqueCount="168">
  <si>
    <t xml:space="preserve"> +/- From</t>
  </si>
  <si>
    <t>% Change</t>
  </si>
  <si>
    <t>Engineering</t>
  </si>
  <si>
    <t>Liberal Arts</t>
  </si>
  <si>
    <t>Nursing</t>
  </si>
  <si>
    <t>Science</t>
  </si>
  <si>
    <t>Early Start</t>
  </si>
  <si>
    <t>Graduate</t>
  </si>
  <si>
    <t>Continuing Education</t>
  </si>
  <si>
    <t>Total</t>
  </si>
  <si>
    <t>Credit Hour Production</t>
  </si>
  <si>
    <t>Undergraduate</t>
  </si>
  <si>
    <t>Grand</t>
  </si>
  <si>
    <t>Full Time</t>
  </si>
  <si>
    <t>Part Time</t>
  </si>
  <si>
    <t>College/Division</t>
  </si>
  <si>
    <t>ADSC</t>
  </si>
  <si>
    <t>ENG</t>
  </si>
  <si>
    <t>LA</t>
  </si>
  <si>
    <t>NUR</t>
  </si>
  <si>
    <t>SCI</t>
  </si>
  <si>
    <t>ND</t>
  </si>
  <si>
    <t>CON</t>
  </si>
  <si>
    <t>ESP</t>
  </si>
  <si>
    <t>Total for the Colleges</t>
  </si>
  <si>
    <t>Total Continuing Education</t>
  </si>
  <si>
    <t>Grand Total</t>
  </si>
  <si>
    <t>Full-Time</t>
  </si>
  <si>
    <t>Subtotal</t>
  </si>
  <si>
    <t>Part-Time</t>
  </si>
  <si>
    <t>ACC</t>
  </si>
  <si>
    <t>FIN</t>
  </si>
  <si>
    <t>MGT</t>
  </si>
  <si>
    <t>MIS</t>
  </si>
  <si>
    <t>MKT</t>
  </si>
  <si>
    <t>College of Engineering</t>
  </si>
  <si>
    <t>CEE</t>
  </si>
  <si>
    <t>CHE</t>
  </si>
  <si>
    <t>CPE</t>
  </si>
  <si>
    <t>EE</t>
  </si>
  <si>
    <t>ISE</t>
  </si>
  <si>
    <t>OPE</t>
  </si>
  <si>
    <t>College of Liberal Arts</t>
  </si>
  <si>
    <t>ART</t>
  </si>
  <si>
    <t>CM</t>
  </si>
  <si>
    <t>EED</t>
  </si>
  <si>
    <t>EH</t>
  </si>
  <si>
    <t>HY</t>
  </si>
  <si>
    <t>MU</t>
  </si>
  <si>
    <t>PHL</t>
  </si>
  <si>
    <t>PSC</t>
  </si>
  <si>
    <t>PY</t>
  </si>
  <si>
    <t>SOC</t>
  </si>
  <si>
    <t>College of Science</t>
  </si>
  <si>
    <t>BYS</t>
  </si>
  <si>
    <t>CH</t>
  </si>
  <si>
    <t>CS</t>
  </si>
  <si>
    <t>MA</t>
  </si>
  <si>
    <t>PH</t>
  </si>
  <si>
    <t>OR</t>
  </si>
  <si>
    <t>OSE</t>
  </si>
  <si>
    <t>CE</t>
  </si>
  <si>
    <t>PA</t>
  </si>
  <si>
    <t>ATS</t>
  </si>
  <si>
    <t>MTS</t>
  </si>
  <si>
    <t>ME</t>
  </si>
  <si>
    <t>UND/PEN</t>
  </si>
  <si>
    <t xml:space="preserve"> +/-</t>
  </si>
  <si>
    <t>Accounting</t>
  </si>
  <si>
    <t>Business Legal Studies</t>
  </si>
  <si>
    <t>Economics</t>
  </si>
  <si>
    <t>Finance</t>
  </si>
  <si>
    <t>Management</t>
  </si>
  <si>
    <t>Management Info. Systems</t>
  </si>
  <si>
    <t>Management Science</t>
  </si>
  <si>
    <t>Marketing</t>
  </si>
  <si>
    <t>Chemical</t>
  </si>
  <si>
    <t>Civil</t>
  </si>
  <si>
    <t>Computer</t>
  </si>
  <si>
    <t>Electrical</t>
  </si>
  <si>
    <t>Engineering Management</t>
  </si>
  <si>
    <t>Industrial and Systems</t>
  </si>
  <si>
    <t>Mechanical</t>
  </si>
  <si>
    <t>Optical</t>
  </si>
  <si>
    <t>Optical Science Eng.</t>
  </si>
  <si>
    <t>Art</t>
  </si>
  <si>
    <t>Communication</t>
  </si>
  <si>
    <t>Education</t>
  </si>
  <si>
    <t>English</t>
  </si>
  <si>
    <t>Foreign Languages</t>
  </si>
  <si>
    <t>History</t>
  </si>
  <si>
    <t>Philosophy</t>
  </si>
  <si>
    <t>Political Science</t>
  </si>
  <si>
    <t>Psychology</t>
  </si>
  <si>
    <t>Sociology</t>
  </si>
  <si>
    <t>Women's Studies</t>
  </si>
  <si>
    <t>Astronomy</t>
  </si>
  <si>
    <t>Atmospheric Science</t>
  </si>
  <si>
    <t>Chemistry</t>
  </si>
  <si>
    <t>Computer Science</t>
  </si>
  <si>
    <t>Environmental Science</t>
  </si>
  <si>
    <t>Materials Science</t>
  </si>
  <si>
    <t>Mathematics</t>
  </si>
  <si>
    <t>Optics</t>
  </si>
  <si>
    <t>Physics</t>
  </si>
  <si>
    <t>Co - op (Work)</t>
  </si>
  <si>
    <t>Co - op (Parallel)</t>
  </si>
  <si>
    <t>HPE</t>
  </si>
  <si>
    <t>Honors</t>
  </si>
  <si>
    <t>Library</t>
  </si>
  <si>
    <t>Military Science</t>
  </si>
  <si>
    <t>AE</t>
  </si>
  <si>
    <t>College of Nursing</t>
  </si>
  <si>
    <t>NUJ</t>
  </si>
  <si>
    <t>NUL</t>
  </si>
  <si>
    <t>NUN</t>
  </si>
  <si>
    <t>NUS</t>
  </si>
  <si>
    <t>UND</t>
  </si>
  <si>
    <t>Dual Enrollment</t>
  </si>
  <si>
    <t>University Life</t>
  </si>
  <si>
    <t xml:space="preserve">Continuing Education </t>
  </si>
  <si>
    <t>DE</t>
  </si>
  <si>
    <t>Early Start/Dual Enrollment</t>
  </si>
  <si>
    <t xml:space="preserve">Fall 2000 (9/07/00) AM </t>
  </si>
  <si>
    <t>Fall 2001 (9/06/01) AM</t>
  </si>
  <si>
    <t>Biotechnology Sci &amp; Eng</t>
  </si>
  <si>
    <t>Other</t>
  </si>
  <si>
    <t>FLT &amp; FL</t>
  </si>
  <si>
    <t>Biology</t>
  </si>
  <si>
    <t>TC</t>
  </si>
  <si>
    <t>FNCP</t>
  </si>
  <si>
    <t>NUED</t>
  </si>
  <si>
    <t>Enrollment by College</t>
  </si>
  <si>
    <t>Undecided/Pending</t>
  </si>
  <si>
    <t>Nondegree</t>
  </si>
  <si>
    <t xml:space="preserve"> </t>
  </si>
  <si>
    <t>IAMI</t>
  </si>
  <si>
    <t>BTSE</t>
  </si>
  <si>
    <t>** Other includes: Co-op, HPE, Honors, Library, MIL and UNV</t>
  </si>
  <si>
    <t>Science Research</t>
  </si>
  <si>
    <t>FINAL</t>
  </si>
  <si>
    <t>Music</t>
  </si>
  <si>
    <t>AMA</t>
  </si>
  <si>
    <t xml:space="preserve">MA </t>
  </si>
  <si>
    <t>MOD</t>
  </si>
  <si>
    <t>HRM</t>
  </si>
  <si>
    <t>NURP</t>
  </si>
  <si>
    <t>Fall 2008</t>
  </si>
  <si>
    <t>Other**</t>
  </si>
  <si>
    <t xml:space="preserve">Fall 2008 (09/02/08) </t>
  </si>
  <si>
    <t>Business Adminstration</t>
  </si>
  <si>
    <t>College of Business Administration</t>
  </si>
  <si>
    <t>Fall 08</t>
  </si>
  <si>
    <t>Business Administration</t>
  </si>
  <si>
    <t>CBA</t>
  </si>
  <si>
    <t>Co - op (Professional Practice)</t>
  </si>
  <si>
    <t>Fall 2009</t>
  </si>
  <si>
    <t>From Fall 2008</t>
  </si>
  <si>
    <t xml:space="preserve">Fall 2009 (09/02/09) </t>
  </si>
  <si>
    <t>ESS</t>
  </si>
  <si>
    <t>Fall 09</t>
  </si>
  <si>
    <t>Engineering - Masters</t>
  </si>
  <si>
    <t>Engineering - Doctorate</t>
  </si>
  <si>
    <t>Engineering - Total Graduate</t>
  </si>
  <si>
    <t>Science - Masters</t>
  </si>
  <si>
    <t>Science - Doctorate</t>
  </si>
  <si>
    <t>Science - Total Graduate</t>
  </si>
  <si>
    <t>UPDATED!!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</si>
</sst>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;\(0.0%\)"/>
    <numFmt numFmtId="166" formatCode="#,##0.0_);\(#,##0.0\)"/>
    <numFmt numFmtId="167" formatCode="_(* #,##0_);_(* \(#,##0\);_(* &quot;-&quot;??_);_(@_)"/>
    <numFmt numFmtId="168" formatCode="_(* #,##0.0_);_(* \(#,##0.0\);_(* &quot;-&quot;?_);_(@_)"/>
    <numFmt numFmtId="169" formatCode="0_);\(0\)"/>
    <numFmt numFmtId="170" formatCode="\(0\)"/>
    <numFmt numFmtId="171" formatCode="0.0"/>
    <numFmt numFmtId="172" formatCode="00"/>
    <numFmt numFmtId="173" formatCode="#,##0.0_);[Red]\(#,##0.0\)"/>
    <numFmt numFmtId="174" formatCode="0.00%;[Red]\(0.00%\)"/>
    <numFmt numFmtId="175" formatCode="0.0%;[Red]\(0.0%\)"/>
    <numFmt numFmtId="176" formatCode="[$-409]dddd\,\ mmmm\ dd\,\ yyyy"/>
    <numFmt numFmtId="177" formatCode="mm/dd/yy;@"/>
    <numFmt numFmtId="178" formatCode="0.0_);\(0.0\)"/>
    <numFmt numFmtId="179" formatCode="#,##0.0"/>
    <numFmt numFmtId="180" formatCode="[$-409]h:mm:ss\ AM/PM"/>
    <numFmt numFmtId="181" formatCode="_(* #,##0.0_);_(* \(#,##0.0\);_(* &quot;--&quot;?_);_(@_)"/>
  </numFmts>
  <fonts count="23">
    <font>
      <sz val="10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sz val="7"/>
      <name val="MS Sans Serif"/>
      <family val="2"/>
    </font>
    <font>
      <b/>
      <sz val="7"/>
      <name val="MS Sans Serif"/>
      <family val="0"/>
    </font>
    <font>
      <u val="single"/>
      <sz val="7"/>
      <name val="MS Sans Serif"/>
      <family val="2"/>
    </font>
    <font>
      <sz val="7"/>
      <name val="Arial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8"/>
      <color indexed="8"/>
      <name val="MS Sans Serif"/>
      <family val="0"/>
    </font>
    <font>
      <sz val="8"/>
      <color indexed="8"/>
      <name val="MS Sans Serif"/>
      <family val="0"/>
    </font>
    <font>
      <sz val="10"/>
      <name val="MS Sans Serif"/>
      <family val="2"/>
    </font>
    <font>
      <sz val="7"/>
      <color indexed="8"/>
      <name val="MS Sans Serif"/>
      <family val="0"/>
    </font>
    <font>
      <sz val="6.5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sz val="8.5"/>
      <name val="Arial"/>
      <family val="0"/>
    </font>
    <font>
      <b/>
      <sz val="8.5"/>
      <name val="MS Sans Serif"/>
      <family val="0"/>
    </font>
    <font>
      <u val="single"/>
      <sz val="8.5"/>
      <name val="MS Sans Serif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gray06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65" fontId="1" fillId="0" borderId="1" xfId="23" applyNumberFormat="1" applyFont="1" applyBorder="1" applyAlignment="1">
      <alignment horizontal="center"/>
    </xf>
    <xf numFmtId="0" fontId="1" fillId="0" borderId="0" xfId="0" applyFont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37" fontId="0" fillId="0" borderId="3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4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5" xfId="0" applyFont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73" fontId="8" fillId="0" borderId="0" xfId="0" applyNumberFormat="1" applyFont="1" applyAlignment="1">
      <alignment horizontal="right"/>
    </xf>
    <xf numFmtId="173" fontId="9" fillId="0" borderId="0" xfId="0" applyNumberFormat="1" applyFont="1" applyAlignment="1">
      <alignment horizontal="center"/>
    </xf>
    <xf numFmtId="174" fontId="9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73" fontId="7" fillId="0" borderId="0" xfId="0" applyNumberFormat="1" applyFont="1" applyAlignment="1">
      <alignment/>
    </xf>
    <xf numFmtId="173" fontId="10" fillId="0" borderId="0" xfId="0" applyNumberFormat="1" applyFont="1" applyAlignment="1">
      <alignment/>
    </xf>
    <xf numFmtId="174" fontId="10" fillId="0" borderId="0" xfId="0" applyNumberFormat="1" applyFont="1" applyAlignment="1">
      <alignment horizontal="right"/>
    </xf>
    <xf numFmtId="174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3" fontId="3" fillId="0" borderId="0" xfId="0" applyNumberFormat="1" applyFont="1" applyAlignment="1">
      <alignment/>
    </xf>
    <xf numFmtId="173" fontId="12" fillId="0" borderId="0" xfId="0" applyNumberFormat="1" applyFont="1" applyAlignment="1">
      <alignment/>
    </xf>
    <xf numFmtId="174" fontId="12" fillId="0" borderId="0" xfId="0" applyNumberFormat="1" applyFont="1" applyAlignment="1">
      <alignment horizontal="right"/>
    </xf>
    <xf numFmtId="164" fontId="0" fillId="0" borderId="2" xfId="15" applyNumberFormat="1" applyBorder="1" applyAlignment="1">
      <alignment/>
    </xf>
    <xf numFmtId="167" fontId="0" fillId="0" borderId="2" xfId="15" applyNumberFormat="1" applyBorder="1" applyAlignment="1">
      <alignment/>
    </xf>
    <xf numFmtId="167" fontId="0" fillId="0" borderId="3" xfId="15" applyNumberFormat="1" applyBorder="1" applyAlignment="1">
      <alignment/>
    </xf>
    <xf numFmtId="164" fontId="0" fillId="0" borderId="0" xfId="15" applyNumberFormat="1" applyAlignment="1">
      <alignment/>
    </xf>
    <xf numFmtId="165" fontId="0" fillId="0" borderId="0" xfId="23" applyNumberFormat="1" applyAlignment="1">
      <alignment horizontal="center"/>
    </xf>
    <xf numFmtId="165" fontId="0" fillId="0" borderId="1" xfId="23" applyNumberFormat="1" applyBorder="1" applyAlignment="1">
      <alignment horizontal="center"/>
    </xf>
    <xf numFmtId="165" fontId="0" fillId="0" borderId="2" xfId="23" applyNumberFormat="1" applyBorder="1" applyAlignment="1">
      <alignment horizontal="center"/>
    </xf>
    <xf numFmtId="165" fontId="0" fillId="0" borderId="3" xfId="23" applyNumberFormat="1" applyBorder="1" applyAlignment="1">
      <alignment horizontal="center"/>
    </xf>
    <xf numFmtId="165" fontId="0" fillId="0" borderId="10" xfId="23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0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/>
    </xf>
    <xf numFmtId="22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3" fontId="8" fillId="2" borderId="0" xfId="0" applyNumberFormat="1" applyFont="1" applyFill="1" applyBorder="1" applyAlignment="1">
      <alignment/>
    </xf>
    <xf numFmtId="173" fontId="9" fillId="2" borderId="0" xfId="0" applyNumberFormat="1" applyFont="1" applyFill="1" applyBorder="1" applyAlignment="1">
      <alignment/>
    </xf>
    <xf numFmtId="174" fontId="9" fillId="2" borderId="0" xfId="0" applyNumberFormat="1" applyFont="1" applyFill="1" applyAlignment="1">
      <alignment/>
    </xf>
    <xf numFmtId="173" fontId="8" fillId="2" borderId="0" xfId="0" applyNumberFormat="1" applyFont="1" applyFill="1" applyAlignment="1">
      <alignment/>
    </xf>
    <xf numFmtId="174" fontId="9" fillId="2" borderId="0" xfId="0" applyNumberFormat="1" applyFont="1" applyFill="1" applyAlignment="1">
      <alignment horizontal="right"/>
    </xf>
    <xf numFmtId="173" fontId="9" fillId="2" borderId="0" xfId="0" applyNumberFormat="1" applyFont="1" applyFill="1" applyAlignment="1">
      <alignment/>
    </xf>
    <xf numFmtId="175" fontId="9" fillId="2" borderId="0" xfId="0" applyNumberFormat="1" applyFont="1" applyFill="1" applyAlignment="1">
      <alignment horizontal="right"/>
    </xf>
    <xf numFmtId="164" fontId="1" fillId="0" borderId="1" xfId="15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23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3" xfId="15" applyNumberFormat="1" applyBorder="1" applyAlignment="1">
      <alignment/>
    </xf>
    <xf numFmtId="166" fontId="0" fillId="0" borderId="3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4" xfId="0" applyFont="1" applyBorder="1" applyAlignment="1">
      <alignment/>
    </xf>
    <xf numFmtId="0" fontId="18" fillId="0" borderId="5" xfId="0" applyFont="1" applyBorder="1" applyAlignment="1">
      <alignment/>
    </xf>
    <xf numFmtId="0" fontId="19" fillId="0" borderId="5" xfId="0" applyFont="1" applyBorder="1" applyAlignment="1">
      <alignment/>
    </xf>
    <xf numFmtId="0" fontId="20" fillId="0" borderId="5" xfId="0" applyFont="1" applyBorder="1" applyAlignment="1" quotePrefix="1">
      <alignment horizontal="center"/>
    </xf>
    <xf numFmtId="0" fontId="18" fillId="0" borderId="6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7" xfId="0" applyFont="1" applyBorder="1" applyAlignment="1">
      <alignment/>
    </xf>
    <xf numFmtId="0" fontId="18" fillId="0" borderId="2" xfId="0" applyFont="1" applyBorder="1" applyAlignment="1">
      <alignment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7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14" fontId="18" fillId="0" borderId="8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18" fillId="0" borderId="0" xfId="0" applyFont="1" applyAlignment="1" quotePrefix="1">
      <alignment horizontal="left"/>
    </xf>
    <xf numFmtId="0" fontId="19" fillId="0" borderId="7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4" xfId="0" applyFont="1" applyFill="1" applyBorder="1" applyAlignment="1">
      <alignment/>
    </xf>
    <xf numFmtId="0" fontId="20" fillId="0" borderId="5" xfId="0" applyFont="1" applyFill="1" applyBorder="1" applyAlignment="1">
      <alignment/>
    </xf>
    <xf numFmtId="0" fontId="20" fillId="0" borderId="6" xfId="0" applyFont="1" applyBorder="1" applyAlignment="1">
      <alignment/>
    </xf>
    <xf numFmtId="0" fontId="20" fillId="0" borderId="5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3" xfId="0" applyFont="1" applyFill="1" applyBorder="1" applyAlignment="1">
      <alignment/>
    </xf>
    <xf numFmtId="0" fontId="18" fillId="0" borderId="12" xfId="0" applyFont="1" applyBorder="1" applyAlignment="1">
      <alignment/>
    </xf>
    <xf numFmtId="164" fontId="1" fillId="0" borderId="0" xfId="15" applyNumberFormat="1" applyFont="1" applyAlignment="1">
      <alignment horizontal="center"/>
    </xf>
    <xf numFmtId="177" fontId="1" fillId="0" borderId="10" xfId="15" applyNumberFormat="1" applyFont="1" applyBorder="1" applyAlignment="1">
      <alignment horizontal="center"/>
    </xf>
    <xf numFmtId="170" fontId="7" fillId="0" borderId="0" xfId="0" applyNumberFormat="1" applyFont="1" applyAlignment="1">
      <alignment horizontal="left"/>
    </xf>
    <xf numFmtId="0" fontId="2" fillId="0" borderId="3" xfId="0" applyFont="1" applyFill="1" applyBorder="1" applyAlignment="1">
      <alignment/>
    </xf>
    <xf numFmtId="173" fontId="7" fillId="0" borderId="0" xfId="0" applyNumberFormat="1" applyFont="1" applyFill="1" applyAlignment="1">
      <alignment/>
    </xf>
    <xf numFmtId="179" fontId="7" fillId="0" borderId="0" xfId="21" applyNumberFormat="1" applyFont="1" quotePrefix="1">
      <alignment/>
      <protection/>
    </xf>
    <xf numFmtId="166" fontId="7" fillId="0" borderId="0" xfId="21" applyNumberFormat="1" applyFont="1" quotePrefix="1">
      <alignment/>
      <protection/>
    </xf>
    <xf numFmtId="0" fontId="11" fillId="0" borderId="0" xfId="22" applyNumberFormat="1" quotePrefix="1">
      <alignment/>
      <protection/>
    </xf>
    <xf numFmtId="0" fontId="11" fillId="0" borderId="0" xfId="22">
      <alignment/>
      <protection/>
    </xf>
    <xf numFmtId="173" fontId="0" fillId="0" borderId="0" xfId="0" applyNumberFormat="1" applyAlignment="1">
      <alignment/>
    </xf>
    <xf numFmtId="164" fontId="0" fillId="0" borderId="0" xfId="15" applyNumberFormat="1" applyFont="1" applyAlignment="1">
      <alignment/>
    </xf>
    <xf numFmtId="167" fontId="0" fillId="0" borderId="2" xfId="15" applyNumberFormat="1" applyFont="1" applyFill="1" applyBorder="1" applyAlignment="1">
      <alignment/>
    </xf>
    <xf numFmtId="167" fontId="0" fillId="0" borderId="2" xfId="15" applyNumberFormat="1" applyFill="1" applyBorder="1" applyAlignment="1">
      <alignment/>
    </xf>
    <xf numFmtId="167" fontId="0" fillId="0" borderId="3" xfId="15" applyNumberForma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7" xfId="0" applyFont="1" applyFill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0" fontId="22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8F CHP Coll BY SUBJ" xfId="21"/>
    <cellStyle name="Normal_08F Heads Lvl BY Col BY Maj BY F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0" y="2914650"/>
          <a:ext cx="797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*As of the Spring 97 term, all Co-op students in the Work Period or Parallel Period are classified as full-time students regardless of the number of credit hours in which they are enrolled. This column includes the number of Co-op students who are now classified as full-time, who would have been classified as part-time using the guidelines in effect in Fall 96. A more complete summary is provided below.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0</xdr:rowOff>
    </xdr:from>
    <xdr:to>
      <xdr:col>33</xdr:col>
      <xdr:colOff>0</xdr:colOff>
      <xdr:row>25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0" y="2867025"/>
          <a:ext cx="853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*As of the Spring 97 term, all Co-op students in the Work Period or Parallel Period are classified as full-time students regardless of the number of credit hours in which they are enrolled. This column includes the number of Co-op students who are now classified as full-time, who would have been classified as part-time using the guidelines in effect in Fall 96. A more complete summary is provideded below.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B2" sqref="B2"/>
    </sheetView>
  </sheetViews>
  <sheetFormatPr defaultColWidth="9.140625" defaultRowHeight="12.75"/>
  <cols>
    <col min="1" max="1" width="1.7109375" style="0" customWidth="1"/>
    <col min="2" max="2" width="21.00390625" style="0" customWidth="1"/>
    <col min="3" max="3" width="16.28125" style="71" customWidth="1"/>
    <col min="4" max="4" width="2.140625" style="0" customWidth="1"/>
    <col min="5" max="5" width="16.28125" style="71" customWidth="1"/>
    <col min="6" max="6" width="1.7109375" style="0" customWidth="1"/>
    <col min="7" max="7" width="13.28125" style="0" customWidth="1"/>
    <col min="8" max="8" width="1.7109375" style="0" customWidth="1"/>
    <col min="9" max="9" width="15.7109375" style="72" customWidth="1"/>
  </cols>
  <sheetData>
    <row r="1" spans="3:5" ht="12.75">
      <c r="C1" s="139" t="s">
        <v>140</v>
      </c>
      <c r="E1" s="139" t="s">
        <v>140</v>
      </c>
    </row>
    <row r="2" spans="3:9" ht="12.75">
      <c r="C2" s="98" t="s">
        <v>147</v>
      </c>
      <c r="D2" s="1"/>
      <c r="E2" s="98" t="s">
        <v>156</v>
      </c>
      <c r="F2" s="99"/>
      <c r="G2" s="49" t="s">
        <v>0</v>
      </c>
      <c r="H2" s="2"/>
      <c r="I2" s="3" t="s">
        <v>1</v>
      </c>
    </row>
    <row r="3" spans="3:9" ht="12.75">
      <c r="C3" s="140">
        <v>39693</v>
      </c>
      <c r="D3" s="4"/>
      <c r="E3" s="140">
        <v>40058</v>
      </c>
      <c r="F3" s="99"/>
      <c r="G3" s="100" t="s">
        <v>147</v>
      </c>
      <c r="H3" s="2"/>
      <c r="I3" s="101" t="s">
        <v>157</v>
      </c>
    </row>
    <row r="4" spans="1:9" ht="12.75">
      <c r="A4" s="4" t="s">
        <v>132</v>
      </c>
      <c r="C4" s="68"/>
      <c r="D4" s="4"/>
      <c r="E4" s="68"/>
      <c r="G4" s="5"/>
      <c r="H4" s="6"/>
      <c r="I4" s="73"/>
    </row>
    <row r="5" spans="3:9" ht="12.75">
      <c r="C5" s="68"/>
      <c r="E5" s="68"/>
      <c r="G5" s="5"/>
      <c r="H5" s="6"/>
      <c r="I5" s="74"/>
    </row>
    <row r="6" spans="2:9" ht="12.75">
      <c r="B6" t="s">
        <v>153</v>
      </c>
      <c r="C6" s="150">
        <v>1308</v>
      </c>
      <c r="D6" s="7"/>
      <c r="E6" s="150">
        <v>1351</v>
      </c>
      <c r="G6" s="8">
        <f>E6-C6</f>
        <v>43</v>
      </c>
      <c r="H6" s="9"/>
      <c r="I6" s="74">
        <f>IF(E6&gt;C6,IF(C6,G6/C6,1),IF(C6,G6/C6,0))</f>
        <v>0.03287461773700306</v>
      </c>
    </row>
    <row r="7" spans="3:9" ht="6" customHeight="1">
      <c r="C7" s="151"/>
      <c r="D7" s="7"/>
      <c r="E7" s="151"/>
      <c r="G7" s="8"/>
      <c r="H7" s="9"/>
      <c r="I7" s="74"/>
    </row>
    <row r="8" spans="2:9" ht="12.75">
      <c r="B8" t="s">
        <v>2</v>
      </c>
      <c r="C8" s="150">
        <v>2150</v>
      </c>
      <c r="D8" s="7"/>
      <c r="E8" s="150">
        <v>2268</v>
      </c>
      <c r="G8" s="8">
        <f>E8-C8</f>
        <v>118</v>
      </c>
      <c r="H8" s="9"/>
      <c r="I8" s="74">
        <f>IF(E8&gt;C8,IF(C8,G8/C8,1),IF(C8,G8/C8,0))</f>
        <v>0.05488372093023256</v>
      </c>
    </row>
    <row r="9" spans="3:9" ht="6" customHeight="1">
      <c r="C9" s="151"/>
      <c r="D9" s="7"/>
      <c r="E9" s="151"/>
      <c r="G9" s="8"/>
      <c r="H9" s="9"/>
      <c r="I9" s="74"/>
    </row>
    <row r="10" spans="2:9" ht="12.75">
      <c r="B10" t="s">
        <v>3</v>
      </c>
      <c r="C10" s="151">
        <v>1276</v>
      </c>
      <c r="D10" s="7"/>
      <c r="E10" s="151">
        <v>1259</v>
      </c>
      <c r="G10" s="8">
        <f>E10-C10</f>
        <v>-17</v>
      </c>
      <c r="H10" s="9"/>
      <c r="I10" s="74">
        <f>IF(E10&gt;C10,IF(C10,G10/C10,1),IF(C10,G10/C10,0))</f>
        <v>-0.013322884012539185</v>
      </c>
    </row>
    <row r="11" spans="3:9" ht="6" customHeight="1">
      <c r="C11" s="151"/>
      <c r="D11" s="7"/>
      <c r="E11" s="151"/>
      <c r="G11" s="8"/>
      <c r="H11" s="9"/>
      <c r="I11" s="74"/>
    </row>
    <row r="12" spans="2:9" ht="12.75">
      <c r="B12" t="s">
        <v>4</v>
      </c>
      <c r="C12" s="151">
        <v>824</v>
      </c>
      <c r="D12" s="7"/>
      <c r="E12" s="151">
        <v>899</v>
      </c>
      <c r="G12" s="8">
        <f>E12-C12</f>
        <v>75</v>
      </c>
      <c r="H12" s="9"/>
      <c r="I12" s="74">
        <f>IF(E12&gt;C12,IF(C12,G12/C12,1),IF(C12,G12/C12,0))</f>
        <v>0.09101941747572816</v>
      </c>
    </row>
    <row r="13" spans="3:9" ht="6" customHeight="1">
      <c r="C13" s="151"/>
      <c r="D13" s="7"/>
      <c r="E13" s="151"/>
      <c r="G13" s="8"/>
      <c r="H13" s="9"/>
      <c r="I13" s="74"/>
    </row>
    <row r="14" spans="2:9" ht="12.75">
      <c r="B14" t="s">
        <v>5</v>
      </c>
      <c r="C14" s="151">
        <v>1286</v>
      </c>
      <c r="D14" s="7"/>
      <c r="E14" s="151">
        <v>1342</v>
      </c>
      <c r="G14" s="8">
        <f>E14-C14</f>
        <v>56</v>
      </c>
      <c r="H14" s="9"/>
      <c r="I14" s="74">
        <f>IF(E14&gt;C14,IF(C14,G14/C14,1),IF(C14,G14/C14,0))</f>
        <v>0.04354587869362364</v>
      </c>
    </row>
    <row r="15" spans="3:9" ht="6" customHeight="1">
      <c r="C15" s="151"/>
      <c r="D15" s="7"/>
      <c r="E15" s="151"/>
      <c r="G15" s="8"/>
      <c r="H15" s="9"/>
      <c r="I15" s="74"/>
    </row>
    <row r="16" spans="2:9" ht="13.5" customHeight="1">
      <c r="B16" t="s">
        <v>6</v>
      </c>
      <c r="C16" s="151">
        <v>2</v>
      </c>
      <c r="D16" s="7"/>
      <c r="E16" s="151">
        <v>1</v>
      </c>
      <c r="G16" s="8">
        <f>E16-C16</f>
        <v>-1</v>
      </c>
      <c r="H16" s="9"/>
      <c r="I16" s="74">
        <f>IF(E16&gt;C16,IF(C16,G16/C16,1),IF(C16,G16/C16,0))</f>
        <v>-0.5</v>
      </c>
    </row>
    <row r="17" spans="3:9" ht="6" customHeight="1">
      <c r="C17" s="151"/>
      <c r="D17" s="7"/>
      <c r="E17" s="151"/>
      <c r="G17" s="8"/>
      <c r="H17" s="9"/>
      <c r="I17" s="74"/>
    </row>
    <row r="18" spans="2:9" ht="13.5" customHeight="1">
      <c r="B18" t="s">
        <v>118</v>
      </c>
      <c r="C18" s="151">
        <v>39</v>
      </c>
      <c r="D18" s="7"/>
      <c r="E18" s="151">
        <v>43</v>
      </c>
      <c r="G18" s="8">
        <f>E18-C18</f>
        <v>4</v>
      </c>
      <c r="H18" s="9"/>
      <c r="I18" s="74">
        <f>IF(E18&gt;C18,IF(C18,G18/C18,1),IF(C18,G18/C18,0))</f>
        <v>0.10256410256410256</v>
      </c>
    </row>
    <row r="19" spans="3:9" ht="6" customHeight="1">
      <c r="C19" s="151"/>
      <c r="D19" s="7"/>
      <c r="E19" s="151"/>
      <c r="G19" s="8"/>
      <c r="H19" s="9"/>
      <c r="I19" s="74"/>
    </row>
    <row r="20" spans="2:9" ht="13.5" customHeight="1">
      <c r="B20" t="s">
        <v>133</v>
      </c>
      <c r="C20" s="151">
        <v>242</v>
      </c>
      <c r="D20" s="7"/>
      <c r="E20" s="151">
        <v>249</v>
      </c>
      <c r="G20" s="8">
        <f>E20-C20</f>
        <v>7</v>
      </c>
      <c r="H20" s="9"/>
      <c r="I20" s="74">
        <f>IF(E20&gt;C20,IF(C20,G20/C20,1),IF(C20,G20/C20,0))</f>
        <v>0.028925619834710745</v>
      </c>
    </row>
    <row r="21" spans="3:9" ht="6" customHeight="1">
      <c r="C21" s="151"/>
      <c r="D21" s="7"/>
      <c r="E21" s="151"/>
      <c r="G21" s="8"/>
      <c r="H21" s="9"/>
      <c r="I21" s="74"/>
    </row>
    <row r="22" spans="2:9" ht="12.75" customHeight="1">
      <c r="B22" t="s">
        <v>134</v>
      </c>
      <c r="C22" s="151">
        <v>304</v>
      </c>
      <c r="D22" s="7"/>
      <c r="E22" s="151">
        <v>269</v>
      </c>
      <c r="G22" s="8">
        <f>E22-C22</f>
        <v>-35</v>
      </c>
      <c r="H22" s="9"/>
      <c r="I22" s="74">
        <f>IF(E22&gt;C22,IF(C22,G22/C22,1),IF(C22,G22/C22,0))</f>
        <v>-0.11513157894736842</v>
      </c>
    </row>
    <row r="23" spans="3:9" ht="6" customHeight="1">
      <c r="C23" s="69"/>
      <c r="D23" s="7"/>
      <c r="E23" s="151"/>
      <c r="G23" s="8"/>
      <c r="H23" s="9"/>
      <c r="I23" s="74"/>
    </row>
    <row r="24" spans="3:9" ht="6" customHeight="1">
      <c r="C24" s="69"/>
      <c r="D24" s="7"/>
      <c r="E24" s="151"/>
      <c r="G24" s="8"/>
      <c r="H24" s="9"/>
      <c r="I24" s="74"/>
    </row>
    <row r="25" spans="2:9" ht="12.75" hidden="1">
      <c r="B25" t="s">
        <v>8</v>
      </c>
      <c r="C25" s="69">
        <v>114</v>
      </c>
      <c r="D25" s="7"/>
      <c r="E25" s="151">
        <v>114</v>
      </c>
      <c r="G25" s="8">
        <f>E25-C25</f>
        <v>0</v>
      </c>
      <c r="H25" s="9"/>
      <c r="I25" s="74">
        <f>IF(E25&gt;C25,IF(C25,G25/C25,1),IF(C25,G25/C25,0))</f>
        <v>0</v>
      </c>
    </row>
    <row r="26" spans="3:9" ht="6" customHeight="1" hidden="1">
      <c r="C26" s="69"/>
      <c r="D26" s="7"/>
      <c r="E26" s="151"/>
      <c r="G26" s="8"/>
      <c r="H26" s="9"/>
      <c r="I26" s="76"/>
    </row>
    <row r="27" spans="2:9" ht="12.75">
      <c r="B27" s="102" t="s">
        <v>9</v>
      </c>
      <c r="C27" s="70">
        <f>C6+C8+C10+C12+C14+C16+C18+C20+C22</f>
        <v>7431</v>
      </c>
      <c r="D27" s="7"/>
      <c r="E27" s="152">
        <f>E6+E8+E10+E12+E14+E16+E18+E20+E22</f>
        <v>7681</v>
      </c>
      <c r="G27" s="10">
        <f>SUM(G6:G23)</f>
        <v>250</v>
      </c>
      <c r="H27" s="9"/>
      <c r="I27" s="75">
        <f>IF(E27&gt;C27,IF(C27,G27/C27,1),IF(C27,G27/C27,0))</f>
        <v>0.03364284753061499</v>
      </c>
    </row>
    <row r="28" spans="3:9" ht="12.75">
      <c r="C28" s="68"/>
      <c r="E28" s="68"/>
      <c r="G28" s="5"/>
      <c r="H28" s="6"/>
      <c r="I28" s="73"/>
    </row>
    <row r="29" spans="1:9" ht="12.75">
      <c r="A29" s="4" t="s">
        <v>10</v>
      </c>
      <c r="C29" s="68"/>
      <c r="D29" s="4"/>
      <c r="E29" s="68"/>
      <c r="G29" s="5"/>
      <c r="H29" s="6"/>
      <c r="I29" s="74"/>
    </row>
    <row r="30" spans="3:9" ht="12.75">
      <c r="C30" s="68"/>
      <c r="E30" s="68"/>
      <c r="G30" s="5"/>
      <c r="H30" s="6"/>
      <c r="I30" s="74"/>
    </row>
    <row r="31" spans="2:9" ht="12.75">
      <c r="B31" t="s">
        <v>153</v>
      </c>
      <c r="C31" s="68">
        <v>11114</v>
      </c>
      <c r="E31" s="68">
        <v>11836</v>
      </c>
      <c r="G31" s="5">
        <f>E31-C31</f>
        <v>722</v>
      </c>
      <c r="H31" s="6"/>
      <c r="I31" s="74">
        <f>IF(E31&gt;C31,IF(C31,G31/C31,1),IF(C31,G31/C31,0))</f>
        <v>0.06496310959150621</v>
      </c>
    </row>
    <row r="32" spans="3:9" ht="6" customHeight="1">
      <c r="C32" s="68"/>
      <c r="E32" s="68"/>
      <c r="G32" s="5"/>
      <c r="H32" s="6"/>
      <c r="I32" s="74"/>
    </row>
    <row r="33" spans="2:9" ht="12.75">
      <c r="B33" t="s">
        <v>2</v>
      </c>
      <c r="C33" s="68">
        <f>12688+60</f>
        <v>12748</v>
      </c>
      <c r="E33" s="68">
        <v>13630</v>
      </c>
      <c r="G33" s="5">
        <f>E33-C33</f>
        <v>882</v>
      </c>
      <c r="H33" s="6"/>
      <c r="I33" s="74">
        <f>IF(E33&gt;C33,IF(C33,G33/C33,1),IF(C33,G33/C33,0))</f>
        <v>0.06918732350172577</v>
      </c>
    </row>
    <row r="34" spans="3:9" ht="6" customHeight="1">
      <c r="C34" s="68"/>
      <c r="E34" s="68"/>
      <c r="G34" s="5"/>
      <c r="H34" s="6"/>
      <c r="I34" s="74"/>
    </row>
    <row r="35" spans="2:9" ht="12.75">
      <c r="B35" t="s">
        <v>3</v>
      </c>
      <c r="C35" s="68">
        <f>25712-60+3</f>
        <v>25655</v>
      </c>
      <c r="E35" s="68">
        <v>25352.5</v>
      </c>
      <c r="G35" s="5">
        <f>E35-C35</f>
        <v>-302.5</v>
      </c>
      <c r="H35" s="6"/>
      <c r="I35" s="74">
        <f>IF(E35&gt;C35,IF(C35,G35/C35,1),IF(C35,G35/C35,0))</f>
        <v>-0.011791073864743715</v>
      </c>
    </row>
    <row r="36" spans="3:9" ht="6" customHeight="1">
      <c r="C36" s="68"/>
      <c r="E36" s="68"/>
      <c r="G36" s="5"/>
      <c r="H36" s="6"/>
      <c r="I36" s="74"/>
    </row>
    <row r="37" spans="2:9" ht="12.75">
      <c r="B37" t="s">
        <v>4</v>
      </c>
      <c r="C37" s="68">
        <v>5501</v>
      </c>
      <c r="E37" s="68">
        <v>6340</v>
      </c>
      <c r="G37" s="5">
        <f>E37-C37</f>
        <v>839</v>
      </c>
      <c r="H37" s="6"/>
      <c r="I37" s="74">
        <f>IF(E37&gt;C37,IF(C37,G37/C37,1),IF(C37,G37/C37,0))</f>
        <v>0.1525177240501727</v>
      </c>
    </row>
    <row r="38" spans="3:9" ht="6" customHeight="1">
      <c r="C38" s="68"/>
      <c r="E38" s="68"/>
      <c r="G38" s="5"/>
      <c r="H38" s="6"/>
      <c r="I38" s="74"/>
    </row>
    <row r="39" spans="2:9" ht="12.75">
      <c r="B39" t="s">
        <v>5</v>
      </c>
      <c r="C39" s="68">
        <v>21546</v>
      </c>
      <c r="E39" s="68">
        <v>23130</v>
      </c>
      <c r="G39" s="5">
        <f>E39-C39</f>
        <v>1584</v>
      </c>
      <c r="H39" s="6"/>
      <c r="I39" s="74">
        <f>IF(E39&gt;C39,IF(C39,G39/C39,1),IF(C39,G39/C39,0))</f>
        <v>0.07351712614870509</v>
      </c>
    </row>
    <row r="40" spans="3:9" ht="6" customHeight="1">
      <c r="C40" s="68"/>
      <c r="E40" s="68"/>
      <c r="G40" s="5"/>
      <c r="H40" s="6"/>
      <c r="I40" s="74"/>
    </row>
    <row r="41" spans="2:9" ht="12.75">
      <c r="B41" t="s">
        <v>148</v>
      </c>
      <c r="C41" s="68">
        <v>2088.5</v>
      </c>
      <c r="E41" s="68">
        <v>2257.5</v>
      </c>
      <c r="G41" s="5">
        <f>E41-C41</f>
        <v>169</v>
      </c>
      <c r="H41" s="6"/>
      <c r="I41" s="74">
        <f>IF(E41&gt;C41,IF(C41,G41/C41,1),IF(C41,G41/C41,0))</f>
        <v>0.08091932008618626</v>
      </c>
    </row>
    <row r="42" spans="3:9" ht="6" customHeight="1">
      <c r="C42" s="68"/>
      <c r="E42" s="68"/>
      <c r="G42" s="5"/>
      <c r="H42" s="6"/>
      <c r="I42" s="74"/>
    </row>
    <row r="43" spans="3:9" ht="6" customHeight="1">
      <c r="C43" s="68"/>
      <c r="E43" s="68"/>
      <c r="G43" s="5"/>
      <c r="H43" s="6"/>
      <c r="I43" s="76"/>
    </row>
    <row r="44" spans="2:9" ht="12.75">
      <c r="B44" s="102" t="s">
        <v>9</v>
      </c>
      <c r="C44" s="103">
        <f>C31+C33+C35+C37+C39+C41</f>
        <v>78652.5</v>
      </c>
      <c r="E44" s="103">
        <f>E31+E33+E35+E37+E39+E41</f>
        <v>82546</v>
      </c>
      <c r="G44" s="104">
        <f>SUM(G31:G42)</f>
        <v>3893.5</v>
      </c>
      <c r="H44" s="6"/>
      <c r="I44" s="75">
        <f>IF(E44&gt;C44,IF(C44,G44/C44,1),IF(C44,G44/C44,0))</f>
        <v>0.049502558723498936</v>
      </c>
    </row>
    <row r="45" ht="12.75" customHeight="1"/>
    <row r="47" ht="12.75">
      <c r="E47" s="149"/>
    </row>
    <row r="50" ht="12.75">
      <c r="B50" s="11"/>
    </row>
    <row r="51" ht="12.75">
      <c r="B51" s="11" t="s">
        <v>138</v>
      </c>
    </row>
    <row r="52" ht="9.75" customHeight="1">
      <c r="B52" s="11" t="s">
        <v>135</v>
      </c>
    </row>
    <row r="53" ht="12.75">
      <c r="B53" s="105" t="s">
        <v>135</v>
      </c>
    </row>
    <row r="55" ht="12.75">
      <c r="B55" s="11"/>
    </row>
  </sheetData>
  <printOptions/>
  <pageMargins left="0.75" right="0.75" top="1.25" bottom="1" header="0.5" footer="0.5"/>
  <pageSetup horizontalDpi="600" verticalDpi="600" orientation="portrait" r:id="rId1"/>
  <headerFooter alignWithMargins="0">
    <oddHeader>&amp;L &amp;CThe University of Alabama in Huntsville
Fall 2009
Final Enrollment</oddHeader>
    <oddFooter>&amp;L&amp;8Office of Institutional Research
&amp;F (np)
Census: 09/02/09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"/>
  <sheetViews>
    <sheetView workbookViewId="0" topLeftCell="A1">
      <pane xSplit="3" ySplit="6" topLeftCell="D7" activePane="bottomRight" state="frozen"/>
      <selection pane="topLeft" activeCell="B2" sqref="B2"/>
      <selection pane="topRight" activeCell="B2" sqref="B2"/>
      <selection pane="bottomLeft" activeCell="B2" sqref="B2"/>
      <selection pane="bottomRight" activeCell="C55" sqref="C55"/>
    </sheetView>
  </sheetViews>
  <sheetFormatPr defaultColWidth="9.140625" defaultRowHeight="10.5" customHeight="1"/>
  <cols>
    <col min="1" max="2" width="2.7109375" style="107" customWidth="1"/>
    <col min="3" max="3" width="11.00390625" style="107" customWidth="1"/>
    <col min="4" max="4" width="0.85546875" style="107" customWidth="1"/>
    <col min="5" max="5" width="6.7109375" style="107" customWidth="1"/>
    <col min="6" max="6" width="0.85546875" style="107" customWidth="1"/>
    <col min="7" max="7" width="6.7109375" style="107" customWidth="1"/>
    <col min="8" max="8" width="0.85546875" style="107" customWidth="1"/>
    <col min="9" max="9" width="6.7109375" style="107" customWidth="1"/>
    <col min="10" max="10" width="0.85546875" style="107" customWidth="1"/>
    <col min="11" max="11" width="6.7109375" style="107" customWidth="1"/>
    <col min="12" max="12" width="0.85546875" style="107" customWidth="1"/>
    <col min="13" max="13" width="6.7109375" style="107" customWidth="1"/>
    <col min="14" max="14" width="0.85546875" style="107" customWidth="1"/>
    <col min="15" max="15" width="6.7109375" style="107" customWidth="1"/>
    <col min="16" max="16" width="0.85546875" style="107" customWidth="1"/>
    <col min="17" max="17" width="6.7109375" style="107" customWidth="1"/>
    <col min="18" max="18" width="0.85546875" style="113" customWidth="1"/>
    <col min="19" max="19" width="6.7109375" style="107" customWidth="1"/>
    <col min="20" max="20" width="0.85546875" style="107" customWidth="1"/>
    <col min="21" max="21" width="6.7109375" style="107" customWidth="1"/>
    <col min="22" max="22" width="0.85546875" style="107" customWidth="1"/>
    <col min="23" max="23" width="6.7109375" style="107" customWidth="1"/>
    <col min="24" max="24" width="0.85546875" style="107" customWidth="1"/>
    <col min="25" max="25" width="6.7109375" style="107" customWidth="1"/>
    <col min="26" max="26" width="0.85546875" style="107" customWidth="1"/>
    <col min="27" max="27" width="6.7109375" style="107" customWidth="1"/>
    <col min="28" max="28" width="0.85546875" style="107" customWidth="1"/>
    <col min="29" max="29" width="6.7109375" style="107" customWidth="1"/>
    <col min="30" max="30" width="0.85546875" style="107" customWidth="1"/>
    <col min="31" max="31" width="6.7109375" style="107" customWidth="1"/>
    <col min="32" max="16384" width="9.140625" style="107" customWidth="1"/>
  </cols>
  <sheetData>
    <row r="1" spans="5:31" ht="12.75" customHeight="1">
      <c r="E1" s="108"/>
      <c r="F1" s="109"/>
      <c r="G1" s="109"/>
      <c r="H1" s="109"/>
      <c r="I1" s="109"/>
      <c r="J1" s="110"/>
      <c r="K1" s="111" t="s">
        <v>149</v>
      </c>
      <c r="L1" s="109"/>
      <c r="M1" s="109"/>
      <c r="N1" s="109"/>
      <c r="O1" s="109"/>
      <c r="P1" s="109"/>
      <c r="Q1" s="112"/>
      <c r="S1" s="108"/>
      <c r="T1" s="109"/>
      <c r="U1" s="109"/>
      <c r="V1" s="109"/>
      <c r="W1" s="109"/>
      <c r="X1" s="110"/>
      <c r="Y1" s="111" t="s">
        <v>158</v>
      </c>
      <c r="Z1" s="109"/>
      <c r="AA1" s="109"/>
      <c r="AB1" s="109"/>
      <c r="AC1" s="109"/>
      <c r="AD1" s="109"/>
      <c r="AE1" s="112"/>
    </row>
    <row r="2" spans="5:31" ht="12.75" customHeight="1">
      <c r="E2" s="114"/>
      <c r="F2" s="113"/>
      <c r="G2" s="113"/>
      <c r="H2" s="113"/>
      <c r="I2" s="113"/>
      <c r="J2" s="113"/>
      <c r="K2" s="114"/>
      <c r="L2" s="113"/>
      <c r="M2" s="113"/>
      <c r="N2" s="113"/>
      <c r="O2" s="113"/>
      <c r="P2" s="113"/>
      <c r="Q2" s="115"/>
      <c r="R2" s="114"/>
      <c r="S2" s="114"/>
      <c r="T2" s="113"/>
      <c r="U2" s="113"/>
      <c r="V2" s="113"/>
      <c r="W2" s="113"/>
      <c r="X2" s="113"/>
      <c r="Y2" s="114"/>
      <c r="Z2" s="113"/>
      <c r="AA2" s="113"/>
      <c r="AB2" s="113"/>
      <c r="AC2" s="113"/>
      <c r="AD2" s="113"/>
      <c r="AE2" s="115"/>
    </row>
    <row r="3" spans="5:31" ht="12.75" customHeight="1">
      <c r="E3" s="114"/>
      <c r="F3" s="116"/>
      <c r="G3" s="117" t="s">
        <v>11</v>
      </c>
      <c r="H3" s="116"/>
      <c r="I3" s="118"/>
      <c r="J3" s="116"/>
      <c r="K3" s="119"/>
      <c r="L3" s="117"/>
      <c r="M3" s="117" t="s">
        <v>7</v>
      </c>
      <c r="N3" s="117"/>
      <c r="O3" s="117"/>
      <c r="P3" s="117"/>
      <c r="Q3" s="120" t="s">
        <v>12</v>
      </c>
      <c r="R3" s="119"/>
      <c r="S3" s="114"/>
      <c r="T3" s="116"/>
      <c r="U3" s="117" t="s">
        <v>11</v>
      </c>
      <c r="V3" s="116"/>
      <c r="W3" s="118"/>
      <c r="X3" s="116"/>
      <c r="Y3" s="119"/>
      <c r="Z3" s="117"/>
      <c r="AA3" s="117" t="s">
        <v>7</v>
      </c>
      <c r="AB3" s="117"/>
      <c r="AC3" s="117"/>
      <c r="AD3" s="117"/>
      <c r="AE3" s="120" t="s">
        <v>12</v>
      </c>
    </row>
    <row r="4" spans="4:31" s="121" customFormat="1" ht="12.75" customHeight="1">
      <c r="D4" s="122"/>
      <c r="E4" s="123" t="s">
        <v>13</v>
      </c>
      <c r="F4" s="124"/>
      <c r="G4" s="124" t="s">
        <v>14</v>
      </c>
      <c r="H4" s="124"/>
      <c r="I4" s="124" t="s">
        <v>9</v>
      </c>
      <c r="J4" s="124"/>
      <c r="K4" s="125" t="s">
        <v>13</v>
      </c>
      <c r="L4" s="124"/>
      <c r="M4" s="124" t="s">
        <v>14</v>
      </c>
      <c r="N4" s="124"/>
      <c r="O4" s="124" t="s">
        <v>9</v>
      </c>
      <c r="P4" s="124"/>
      <c r="Q4" s="126" t="s">
        <v>9</v>
      </c>
      <c r="R4" s="119"/>
      <c r="S4" s="123" t="s">
        <v>13</v>
      </c>
      <c r="T4" s="124"/>
      <c r="U4" s="124" t="s">
        <v>14</v>
      </c>
      <c r="V4" s="124"/>
      <c r="W4" s="124" t="s">
        <v>9</v>
      </c>
      <c r="X4" s="124"/>
      <c r="Y4" s="125" t="s">
        <v>13</v>
      </c>
      <c r="Z4" s="124"/>
      <c r="AA4" s="124" t="s">
        <v>14</v>
      </c>
      <c r="AB4" s="124"/>
      <c r="AC4" s="124" t="s">
        <v>9</v>
      </c>
      <c r="AD4" s="124"/>
      <c r="AE4" s="126" t="s">
        <v>9</v>
      </c>
    </row>
    <row r="5" spans="1:31" ht="12.75" customHeight="1">
      <c r="A5" s="127"/>
      <c r="E5" s="114"/>
      <c r="F5" s="113"/>
      <c r="G5" s="113"/>
      <c r="H5" s="113"/>
      <c r="I5" s="113"/>
      <c r="J5" s="113"/>
      <c r="K5" s="114"/>
      <c r="L5" s="113"/>
      <c r="M5" s="113"/>
      <c r="N5" s="113"/>
      <c r="O5" s="113"/>
      <c r="P5" s="113"/>
      <c r="Q5" s="115"/>
      <c r="R5" s="114"/>
      <c r="S5" s="114"/>
      <c r="T5" s="113"/>
      <c r="U5" s="113"/>
      <c r="V5" s="113"/>
      <c r="W5" s="113"/>
      <c r="X5" s="113"/>
      <c r="Y5" s="114"/>
      <c r="Z5" s="113"/>
      <c r="AA5" s="113"/>
      <c r="AB5" s="113"/>
      <c r="AC5" s="113"/>
      <c r="AD5" s="113"/>
      <c r="AE5" s="115"/>
    </row>
    <row r="6" spans="2:31" ht="12.75" customHeight="1">
      <c r="B6" s="127" t="s">
        <v>15</v>
      </c>
      <c r="E6" s="114"/>
      <c r="F6" s="113"/>
      <c r="G6" s="113"/>
      <c r="H6" s="113"/>
      <c r="I6" s="113"/>
      <c r="J6" s="113"/>
      <c r="K6" s="114"/>
      <c r="L6" s="113"/>
      <c r="M6" s="113"/>
      <c r="N6" s="113"/>
      <c r="O6" s="113"/>
      <c r="P6" s="113"/>
      <c r="Q6" s="115"/>
      <c r="R6" s="114"/>
      <c r="S6" s="114"/>
      <c r="T6" s="113"/>
      <c r="U6" s="113"/>
      <c r="V6" s="113"/>
      <c r="W6" s="113"/>
      <c r="X6" s="113"/>
      <c r="Y6" s="114"/>
      <c r="Z6" s="113"/>
      <c r="AA6" s="113"/>
      <c r="AB6" s="113"/>
      <c r="AC6" s="113"/>
      <c r="AD6" s="113"/>
      <c r="AE6" s="115"/>
    </row>
    <row r="7" spans="3:31" ht="12.75" customHeight="1">
      <c r="C7" s="107" t="s">
        <v>154</v>
      </c>
      <c r="E7" s="154">
        <v>813</v>
      </c>
      <c r="F7" s="153"/>
      <c r="G7" s="153">
        <v>240</v>
      </c>
      <c r="H7" s="113"/>
      <c r="I7" s="113">
        <f aca="true" t="shared" si="0" ref="I7:I15">G7+E7</f>
        <v>1053</v>
      </c>
      <c r="J7" s="113"/>
      <c r="K7" s="114">
        <v>43</v>
      </c>
      <c r="L7" s="113"/>
      <c r="M7" s="113">
        <v>212</v>
      </c>
      <c r="N7" s="113"/>
      <c r="O7" s="113">
        <f aca="true" t="shared" si="1" ref="O7:O15">SUM(K7:M7)</f>
        <v>255</v>
      </c>
      <c r="P7" s="113"/>
      <c r="Q7" s="115">
        <f aca="true" t="shared" si="2" ref="Q7:Q15">O7+I7</f>
        <v>1308</v>
      </c>
      <c r="R7" s="114"/>
      <c r="S7" s="154">
        <v>789</v>
      </c>
      <c r="T7" s="153"/>
      <c r="U7" s="153">
        <v>271</v>
      </c>
      <c r="V7" s="153"/>
      <c r="W7" s="153">
        <f aca="true" t="shared" si="3" ref="W7:W15">U7+S7</f>
        <v>1060</v>
      </c>
      <c r="X7" s="113"/>
      <c r="Y7" s="114">
        <v>63</v>
      </c>
      <c r="Z7" s="113"/>
      <c r="AA7" s="113">
        <v>228</v>
      </c>
      <c r="AB7" s="113"/>
      <c r="AC7" s="113">
        <f aca="true" t="shared" si="4" ref="AC7:AC15">SUM(Y7:AA7)</f>
        <v>291</v>
      </c>
      <c r="AD7" s="113"/>
      <c r="AE7" s="115">
        <f aca="true" t="shared" si="5" ref="AE7:AE15">AC7+W7</f>
        <v>1351</v>
      </c>
    </row>
    <row r="8" spans="3:31" ht="12.75" customHeight="1">
      <c r="C8" s="107" t="s">
        <v>17</v>
      </c>
      <c r="E8" s="154">
        <v>1221</v>
      </c>
      <c r="F8" s="153"/>
      <c r="G8" s="153">
        <v>376</v>
      </c>
      <c r="H8" s="113"/>
      <c r="I8" s="113">
        <f t="shared" si="0"/>
        <v>1597</v>
      </c>
      <c r="J8" s="113"/>
      <c r="K8" s="114">
        <v>132</v>
      </c>
      <c r="L8" s="113"/>
      <c r="M8" s="113">
        <v>421</v>
      </c>
      <c r="N8" s="113"/>
      <c r="O8" s="113">
        <f t="shared" si="1"/>
        <v>553</v>
      </c>
      <c r="P8" s="113"/>
      <c r="Q8" s="115">
        <f t="shared" si="2"/>
        <v>2150</v>
      </c>
      <c r="R8" s="114"/>
      <c r="S8" s="154">
        <v>1340</v>
      </c>
      <c r="T8" s="153"/>
      <c r="U8" s="153">
        <v>393</v>
      </c>
      <c r="V8" s="153"/>
      <c r="W8" s="153">
        <f t="shared" si="3"/>
        <v>1733</v>
      </c>
      <c r="X8" s="113"/>
      <c r="Y8" s="114">
        <v>114</v>
      </c>
      <c r="Z8" s="113"/>
      <c r="AA8" s="113">
        <v>421</v>
      </c>
      <c r="AB8" s="113"/>
      <c r="AC8" s="113">
        <f t="shared" si="4"/>
        <v>535</v>
      </c>
      <c r="AD8" s="113"/>
      <c r="AE8" s="115">
        <f t="shared" si="5"/>
        <v>2268</v>
      </c>
    </row>
    <row r="9" spans="3:31" ht="12.75" customHeight="1">
      <c r="C9" s="107" t="s">
        <v>18</v>
      </c>
      <c r="E9" s="154">
        <v>872</v>
      </c>
      <c r="F9" s="153"/>
      <c r="G9" s="153">
        <v>292</v>
      </c>
      <c r="H9" s="113"/>
      <c r="I9" s="113">
        <f t="shared" si="0"/>
        <v>1164</v>
      </c>
      <c r="J9" s="113"/>
      <c r="K9" s="114">
        <v>34</v>
      </c>
      <c r="L9" s="113"/>
      <c r="M9" s="113">
        <v>78</v>
      </c>
      <c r="N9" s="113"/>
      <c r="O9" s="113">
        <f t="shared" si="1"/>
        <v>112</v>
      </c>
      <c r="P9" s="113"/>
      <c r="Q9" s="115">
        <f t="shared" si="2"/>
        <v>1276</v>
      </c>
      <c r="R9" s="114"/>
      <c r="S9" s="154">
        <v>892</v>
      </c>
      <c r="T9" s="153"/>
      <c r="U9" s="153">
        <v>257</v>
      </c>
      <c r="V9" s="153"/>
      <c r="W9" s="153">
        <f t="shared" si="3"/>
        <v>1149</v>
      </c>
      <c r="X9" s="113"/>
      <c r="Y9" s="114">
        <v>38</v>
      </c>
      <c r="Z9" s="113"/>
      <c r="AA9" s="113">
        <v>72</v>
      </c>
      <c r="AB9" s="113"/>
      <c r="AC9" s="113">
        <f t="shared" si="4"/>
        <v>110</v>
      </c>
      <c r="AD9" s="113"/>
      <c r="AE9" s="115">
        <f t="shared" si="5"/>
        <v>1259</v>
      </c>
    </row>
    <row r="10" spans="3:31" ht="12.75" customHeight="1">
      <c r="C10" s="107" t="s">
        <v>19</v>
      </c>
      <c r="E10" s="154">
        <v>518</v>
      </c>
      <c r="F10" s="153"/>
      <c r="G10" s="153">
        <v>144</v>
      </c>
      <c r="H10" s="113"/>
      <c r="I10" s="113">
        <f t="shared" si="0"/>
        <v>662</v>
      </c>
      <c r="J10" s="113"/>
      <c r="K10" s="114">
        <v>60</v>
      </c>
      <c r="L10" s="113"/>
      <c r="M10" s="113">
        <v>102</v>
      </c>
      <c r="N10" s="113"/>
      <c r="O10" s="113">
        <f t="shared" si="1"/>
        <v>162</v>
      </c>
      <c r="P10" s="113"/>
      <c r="Q10" s="115">
        <f t="shared" si="2"/>
        <v>824</v>
      </c>
      <c r="R10" s="114"/>
      <c r="S10" s="154">
        <v>622</v>
      </c>
      <c r="T10" s="153"/>
      <c r="U10" s="153">
        <v>111</v>
      </c>
      <c r="V10" s="153"/>
      <c r="W10" s="153">
        <f t="shared" si="3"/>
        <v>733</v>
      </c>
      <c r="X10" s="113"/>
      <c r="Y10" s="114">
        <v>45</v>
      </c>
      <c r="Z10" s="113"/>
      <c r="AA10" s="113">
        <v>121</v>
      </c>
      <c r="AB10" s="113"/>
      <c r="AC10" s="113">
        <f t="shared" si="4"/>
        <v>166</v>
      </c>
      <c r="AD10" s="113"/>
      <c r="AE10" s="115">
        <f t="shared" si="5"/>
        <v>899</v>
      </c>
    </row>
    <row r="11" spans="3:31" ht="12.75" customHeight="1">
      <c r="C11" s="107" t="s">
        <v>20</v>
      </c>
      <c r="E11" s="154">
        <v>735</v>
      </c>
      <c r="F11" s="153"/>
      <c r="G11" s="153">
        <v>236</v>
      </c>
      <c r="H11" s="113"/>
      <c r="I11" s="113">
        <f t="shared" si="0"/>
        <v>971</v>
      </c>
      <c r="J11" s="113"/>
      <c r="K11" s="114">
        <v>191</v>
      </c>
      <c r="L11" s="113"/>
      <c r="M11" s="113">
        <v>124</v>
      </c>
      <c r="N11" s="113"/>
      <c r="O11" s="113">
        <f t="shared" si="1"/>
        <v>315</v>
      </c>
      <c r="P11" s="113"/>
      <c r="Q11" s="115">
        <f t="shared" si="2"/>
        <v>1286</v>
      </c>
      <c r="R11" s="114"/>
      <c r="S11" s="154">
        <v>781</v>
      </c>
      <c r="T11" s="153"/>
      <c r="U11" s="153">
        <v>251</v>
      </c>
      <c r="V11" s="153"/>
      <c r="W11" s="153">
        <f t="shared" si="3"/>
        <v>1032</v>
      </c>
      <c r="X11" s="113"/>
      <c r="Y11" s="114">
        <v>180</v>
      </c>
      <c r="Z11" s="113"/>
      <c r="AA11" s="113">
        <v>130</v>
      </c>
      <c r="AB11" s="113"/>
      <c r="AC11" s="113">
        <f t="shared" si="4"/>
        <v>310</v>
      </c>
      <c r="AD11" s="113"/>
      <c r="AE11" s="115">
        <f t="shared" si="5"/>
        <v>1342</v>
      </c>
    </row>
    <row r="12" spans="3:31" ht="12.75" customHeight="1">
      <c r="C12" s="128" t="s">
        <v>66</v>
      </c>
      <c r="E12" s="154">
        <v>191</v>
      </c>
      <c r="F12" s="153"/>
      <c r="G12" s="153">
        <v>51</v>
      </c>
      <c r="H12" s="113"/>
      <c r="I12" s="113">
        <f t="shared" si="0"/>
        <v>242</v>
      </c>
      <c r="J12" s="113"/>
      <c r="K12" s="114">
        <v>0</v>
      </c>
      <c r="L12" s="113"/>
      <c r="M12" s="113">
        <v>0</v>
      </c>
      <c r="N12" s="113"/>
      <c r="O12" s="113">
        <f t="shared" si="1"/>
        <v>0</v>
      </c>
      <c r="P12" s="113"/>
      <c r="Q12" s="115">
        <f t="shared" si="2"/>
        <v>242</v>
      </c>
      <c r="R12" s="114"/>
      <c r="S12" s="154">
        <v>187</v>
      </c>
      <c r="T12" s="153"/>
      <c r="U12" s="153">
        <v>62</v>
      </c>
      <c r="V12" s="153"/>
      <c r="W12" s="153">
        <f t="shared" si="3"/>
        <v>249</v>
      </c>
      <c r="X12" s="113"/>
      <c r="Y12" s="114">
        <v>0</v>
      </c>
      <c r="Z12" s="113"/>
      <c r="AA12" s="113">
        <v>0</v>
      </c>
      <c r="AB12" s="113"/>
      <c r="AC12" s="113">
        <f t="shared" si="4"/>
        <v>0</v>
      </c>
      <c r="AD12" s="113"/>
      <c r="AE12" s="115">
        <f t="shared" si="5"/>
        <v>249</v>
      </c>
    </row>
    <row r="13" spans="3:31" ht="12.75" customHeight="1">
      <c r="C13" s="107" t="s">
        <v>21</v>
      </c>
      <c r="E13" s="154">
        <v>44</v>
      </c>
      <c r="F13" s="153"/>
      <c r="G13" s="153">
        <v>119</v>
      </c>
      <c r="H13" s="113"/>
      <c r="I13" s="113">
        <f t="shared" si="0"/>
        <v>163</v>
      </c>
      <c r="J13" s="113"/>
      <c r="K13" s="114">
        <v>3</v>
      </c>
      <c r="L13" s="113"/>
      <c r="M13" s="113">
        <v>138</v>
      </c>
      <c r="N13" s="113"/>
      <c r="O13" s="113">
        <f t="shared" si="1"/>
        <v>141</v>
      </c>
      <c r="P13" s="113"/>
      <c r="Q13" s="115">
        <f t="shared" si="2"/>
        <v>304</v>
      </c>
      <c r="R13" s="114"/>
      <c r="S13" s="154">
        <v>29</v>
      </c>
      <c r="T13" s="153"/>
      <c r="U13" s="153">
        <v>90</v>
      </c>
      <c r="V13" s="153"/>
      <c r="W13" s="153">
        <f t="shared" si="3"/>
        <v>119</v>
      </c>
      <c r="X13" s="113"/>
      <c r="Y13" s="114">
        <v>4</v>
      </c>
      <c r="Z13" s="113"/>
      <c r="AA13" s="113">
        <v>146</v>
      </c>
      <c r="AB13" s="113"/>
      <c r="AC13" s="113">
        <f t="shared" si="4"/>
        <v>150</v>
      </c>
      <c r="AD13" s="113"/>
      <c r="AE13" s="115">
        <f t="shared" si="5"/>
        <v>269</v>
      </c>
    </row>
    <row r="14" spans="3:31" ht="12.75" customHeight="1">
      <c r="C14" s="107" t="s">
        <v>121</v>
      </c>
      <c r="E14" s="154">
        <v>0</v>
      </c>
      <c r="F14" s="153"/>
      <c r="G14" s="153">
        <v>39</v>
      </c>
      <c r="H14" s="113"/>
      <c r="I14" s="113">
        <f t="shared" si="0"/>
        <v>39</v>
      </c>
      <c r="J14" s="113"/>
      <c r="K14" s="129"/>
      <c r="L14" s="113"/>
      <c r="M14" s="130"/>
      <c r="N14" s="113"/>
      <c r="O14" s="113">
        <f t="shared" si="1"/>
        <v>0</v>
      </c>
      <c r="P14" s="113"/>
      <c r="Q14" s="115">
        <f t="shared" si="2"/>
        <v>39</v>
      </c>
      <c r="R14" s="114"/>
      <c r="S14" s="154">
        <v>0</v>
      </c>
      <c r="T14" s="153"/>
      <c r="U14" s="153">
        <v>43</v>
      </c>
      <c r="V14" s="153"/>
      <c r="W14" s="153">
        <f t="shared" si="3"/>
        <v>43</v>
      </c>
      <c r="X14" s="113"/>
      <c r="Y14" s="129"/>
      <c r="Z14" s="113"/>
      <c r="AA14" s="130"/>
      <c r="AB14" s="113"/>
      <c r="AC14" s="113">
        <f t="shared" si="4"/>
        <v>0</v>
      </c>
      <c r="AD14" s="113"/>
      <c r="AE14" s="115">
        <f t="shared" si="5"/>
        <v>43</v>
      </c>
    </row>
    <row r="15" spans="3:31" ht="12.75" customHeight="1">
      <c r="C15" s="107" t="s">
        <v>23</v>
      </c>
      <c r="E15" s="154">
        <v>0</v>
      </c>
      <c r="F15" s="153"/>
      <c r="G15" s="153">
        <v>2</v>
      </c>
      <c r="H15" s="113"/>
      <c r="I15" s="113">
        <f t="shared" si="0"/>
        <v>2</v>
      </c>
      <c r="J15" s="113"/>
      <c r="K15" s="114"/>
      <c r="L15" s="113"/>
      <c r="M15" s="113"/>
      <c r="N15" s="113"/>
      <c r="O15" s="113">
        <f t="shared" si="1"/>
        <v>0</v>
      </c>
      <c r="P15" s="113"/>
      <c r="Q15" s="115">
        <f t="shared" si="2"/>
        <v>2</v>
      </c>
      <c r="R15" s="114"/>
      <c r="S15" s="154">
        <v>0</v>
      </c>
      <c r="T15" s="153"/>
      <c r="U15" s="153">
        <v>1</v>
      </c>
      <c r="V15" s="153"/>
      <c r="W15" s="153">
        <f t="shared" si="3"/>
        <v>1</v>
      </c>
      <c r="X15" s="113"/>
      <c r="Y15" s="114"/>
      <c r="Z15" s="113"/>
      <c r="AA15" s="113"/>
      <c r="AB15" s="113"/>
      <c r="AC15" s="113">
        <f t="shared" si="4"/>
        <v>0</v>
      </c>
      <c r="AD15" s="113"/>
      <c r="AE15" s="115">
        <f t="shared" si="5"/>
        <v>1</v>
      </c>
    </row>
    <row r="16" spans="5:31" ht="12.75" customHeight="1">
      <c r="E16" s="114"/>
      <c r="F16" s="113"/>
      <c r="G16" s="113"/>
      <c r="H16" s="113"/>
      <c r="I16" s="113"/>
      <c r="J16" s="113"/>
      <c r="K16" s="114"/>
      <c r="L16" s="113"/>
      <c r="M16" s="113"/>
      <c r="N16" s="113"/>
      <c r="O16" s="113"/>
      <c r="P16" s="113"/>
      <c r="Q16" s="115"/>
      <c r="R16" s="114"/>
      <c r="S16" s="154"/>
      <c r="T16" s="153"/>
      <c r="U16" s="153"/>
      <c r="V16" s="153"/>
      <c r="W16" s="153"/>
      <c r="X16" s="113"/>
      <c r="Y16" s="114"/>
      <c r="Z16" s="113"/>
      <c r="AA16" s="113"/>
      <c r="AB16" s="113"/>
      <c r="AC16" s="113"/>
      <c r="AD16" s="113"/>
      <c r="AE16" s="115"/>
    </row>
    <row r="17" spans="2:31" s="131" customFormat="1" ht="12.75" customHeight="1">
      <c r="B17" s="132" t="s">
        <v>26</v>
      </c>
      <c r="C17" s="133"/>
      <c r="D17" s="134"/>
      <c r="E17" s="132">
        <f>SUM(E7:E15)</f>
        <v>4394</v>
      </c>
      <c r="F17" s="133"/>
      <c r="G17" s="133">
        <f>SUM(G7:G15)</f>
        <v>1499</v>
      </c>
      <c r="H17" s="133"/>
      <c r="I17" s="133">
        <f>SUM(I7:I15)</f>
        <v>5893</v>
      </c>
      <c r="J17" s="133"/>
      <c r="K17" s="132">
        <f>SUM(K7:K15)</f>
        <v>463</v>
      </c>
      <c r="L17" s="133"/>
      <c r="M17" s="133">
        <f>SUM(M7:M15)</f>
        <v>1075</v>
      </c>
      <c r="N17" s="133"/>
      <c r="O17" s="133">
        <f>SUM(O7:O15)</f>
        <v>1538</v>
      </c>
      <c r="P17" s="135"/>
      <c r="Q17" s="137">
        <f>SUM(Q7:Q15)</f>
        <v>7431</v>
      </c>
      <c r="R17" s="136"/>
      <c r="S17" s="132">
        <f>SUM(S7:S15)</f>
        <v>4640</v>
      </c>
      <c r="T17" s="133"/>
      <c r="U17" s="133">
        <f>SUM(U7:U15)</f>
        <v>1479</v>
      </c>
      <c r="V17" s="133"/>
      <c r="W17" s="133">
        <f>SUM(W7:W15)</f>
        <v>6119</v>
      </c>
      <c r="X17" s="133"/>
      <c r="Y17" s="132">
        <f>SUM(Y7:Y15)</f>
        <v>444</v>
      </c>
      <c r="Z17" s="133"/>
      <c r="AA17" s="133">
        <f>SUM(AA7:AA15)</f>
        <v>1118</v>
      </c>
      <c r="AB17" s="133"/>
      <c r="AC17" s="133">
        <f>SUM(AC7:AC15)</f>
        <v>1562</v>
      </c>
      <c r="AD17" s="135"/>
      <c r="AE17" s="137">
        <f>SUM(AE7:AE15)</f>
        <v>7681</v>
      </c>
    </row>
    <row r="18" spans="2:31" ht="12.75" customHeight="1">
      <c r="B18" s="138"/>
      <c r="Q18" s="115"/>
      <c r="AE18" s="115"/>
    </row>
    <row r="26" ht="12.75" customHeight="1"/>
  </sheetData>
  <printOptions/>
  <pageMargins left="0.25" right="0.25" top="1.5" bottom="1" header="0.5" footer="0.5"/>
  <pageSetup horizontalDpi="600" verticalDpi="600" orientation="landscape" scale="97" r:id="rId2"/>
  <headerFooter alignWithMargins="0">
    <oddHeader>&amp;CThe University of Alabama in Huntsville
Headcount Enrollment Report
Fall 2009</oddHeader>
    <oddFooter>&amp;L&amp;7Office of Institutional Research
&amp;F (np)
Census: 09/02/09
&amp;C&amp;8&amp;P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1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28" sqref="Q28"/>
    </sheetView>
  </sheetViews>
  <sheetFormatPr defaultColWidth="9.140625" defaultRowHeight="10.5" customHeight="1"/>
  <cols>
    <col min="1" max="2" width="2.7109375" style="12" customWidth="1"/>
    <col min="3" max="3" width="11.00390625" style="12" customWidth="1"/>
    <col min="4" max="4" width="6.7109375" style="12" customWidth="1"/>
    <col min="5" max="5" width="1.7109375" style="12" customWidth="1"/>
    <col min="6" max="6" width="0.85546875" style="12" customWidth="1"/>
    <col min="7" max="7" width="6.7109375" style="12" customWidth="1"/>
    <col min="8" max="8" width="0.85546875" style="12" customWidth="1"/>
    <col min="9" max="9" width="6.7109375" style="12" customWidth="1"/>
    <col min="10" max="10" width="0.85546875" style="12" customWidth="1"/>
    <col min="11" max="11" width="6.7109375" style="12" customWidth="1"/>
    <col min="12" max="12" width="0.85546875" style="12" customWidth="1"/>
    <col min="13" max="13" width="6.7109375" style="12" customWidth="1"/>
    <col min="14" max="14" width="0.85546875" style="12" customWidth="1"/>
    <col min="15" max="15" width="6.7109375" style="12" customWidth="1"/>
    <col min="16" max="16" width="0.85546875" style="12" customWidth="1"/>
    <col min="17" max="17" width="6.7109375" style="12" customWidth="1"/>
    <col min="18" max="18" width="0.85546875" style="12" customWidth="1"/>
    <col min="19" max="19" width="6.7109375" style="12" customWidth="1"/>
    <col min="20" max="20" width="0.85546875" style="18" customWidth="1"/>
    <col min="21" max="21" width="6.7109375" style="12" customWidth="1"/>
    <col min="22" max="22" width="0.85546875" style="12" customWidth="1"/>
    <col min="23" max="23" width="6.7109375" style="12" customWidth="1"/>
    <col min="24" max="24" width="0.85546875" style="12" customWidth="1"/>
    <col min="25" max="25" width="6.7109375" style="12" customWidth="1"/>
    <col min="26" max="26" width="0.85546875" style="12" customWidth="1"/>
    <col min="27" max="27" width="6.7109375" style="12" customWidth="1"/>
    <col min="28" max="28" width="0.85546875" style="12" customWidth="1"/>
    <col min="29" max="29" width="6.7109375" style="12" customWidth="1"/>
    <col min="30" max="30" width="0.85546875" style="12" customWidth="1"/>
    <col min="31" max="31" width="6.7109375" style="12" customWidth="1"/>
    <col min="32" max="32" width="0.85546875" style="12" customWidth="1"/>
    <col min="33" max="33" width="6.7109375" style="12" customWidth="1"/>
    <col min="34" max="16384" width="9.140625" style="12" customWidth="1"/>
  </cols>
  <sheetData>
    <row r="1" spans="7:33" ht="10.5" customHeight="1">
      <c r="G1" s="13"/>
      <c r="H1" s="14"/>
      <c r="I1" s="14"/>
      <c r="J1" s="14"/>
      <c r="K1" s="14"/>
      <c r="L1" s="15"/>
      <c r="M1" s="16" t="s">
        <v>123</v>
      </c>
      <c r="N1" s="14"/>
      <c r="O1" s="14"/>
      <c r="P1" s="14"/>
      <c r="Q1" s="14"/>
      <c r="R1" s="14"/>
      <c r="S1" s="17"/>
      <c r="U1" s="13"/>
      <c r="V1" s="14"/>
      <c r="W1" s="14"/>
      <c r="X1" s="14"/>
      <c r="Y1" s="14"/>
      <c r="Z1" s="15"/>
      <c r="AA1" s="16" t="s">
        <v>124</v>
      </c>
      <c r="AB1" s="14"/>
      <c r="AC1" s="14"/>
      <c r="AD1" s="14"/>
      <c r="AE1" s="14"/>
      <c r="AF1" s="14"/>
      <c r="AG1" s="17"/>
    </row>
    <row r="2" spans="7:33" ht="10.5" customHeight="1">
      <c r="G2" s="19"/>
      <c r="H2" s="18"/>
      <c r="I2" s="18"/>
      <c r="J2" s="18"/>
      <c r="K2" s="18"/>
      <c r="L2" s="18"/>
      <c r="M2" s="19"/>
      <c r="N2" s="18"/>
      <c r="O2" s="18"/>
      <c r="P2" s="18"/>
      <c r="Q2" s="18"/>
      <c r="R2" s="18"/>
      <c r="S2" s="20"/>
      <c r="T2" s="19"/>
      <c r="U2" s="19"/>
      <c r="V2" s="18"/>
      <c r="W2" s="18"/>
      <c r="X2" s="18"/>
      <c r="Y2" s="18"/>
      <c r="Z2" s="18"/>
      <c r="AA2" s="19"/>
      <c r="AB2" s="18"/>
      <c r="AC2" s="18"/>
      <c r="AD2" s="18"/>
      <c r="AE2" s="18"/>
      <c r="AF2" s="18"/>
      <c r="AG2" s="20"/>
    </row>
    <row r="3" spans="7:33" ht="10.5" customHeight="1">
      <c r="G3" s="19"/>
      <c r="H3" s="21"/>
      <c r="I3" s="22" t="s">
        <v>11</v>
      </c>
      <c r="J3" s="21"/>
      <c r="K3" s="23"/>
      <c r="L3" s="21"/>
      <c r="M3" s="24"/>
      <c r="N3" s="22"/>
      <c r="O3" s="22" t="s">
        <v>7</v>
      </c>
      <c r="P3" s="22"/>
      <c r="Q3" s="22"/>
      <c r="R3" s="22"/>
      <c r="S3" s="25" t="s">
        <v>12</v>
      </c>
      <c r="T3" s="24"/>
      <c r="U3" s="19"/>
      <c r="V3" s="21"/>
      <c r="W3" s="22" t="s">
        <v>11</v>
      </c>
      <c r="X3" s="21"/>
      <c r="Y3" s="23"/>
      <c r="Z3" s="21"/>
      <c r="AA3" s="24"/>
      <c r="AB3" s="22"/>
      <c r="AC3" s="22" t="s">
        <v>7</v>
      </c>
      <c r="AD3" s="22"/>
      <c r="AE3" s="22"/>
      <c r="AF3" s="22"/>
      <c r="AG3" s="25" t="s">
        <v>12</v>
      </c>
    </row>
    <row r="4" spans="6:33" s="26" customFormat="1" ht="10.5" customHeight="1">
      <c r="F4" s="27"/>
      <c r="G4" s="28" t="s">
        <v>13</v>
      </c>
      <c r="H4" s="29"/>
      <c r="I4" s="29" t="s">
        <v>14</v>
      </c>
      <c r="J4" s="29"/>
      <c r="K4" s="29" t="s">
        <v>9</v>
      </c>
      <c r="L4" s="29"/>
      <c r="M4" s="30" t="s">
        <v>13</v>
      </c>
      <c r="N4" s="29"/>
      <c r="O4" s="29" t="s">
        <v>14</v>
      </c>
      <c r="P4" s="29"/>
      <c r="Q4" s="29" t="s">
        <v>9</v>
      </c>
      <c r="R4" s="29"/>
      <c r="S4" s="31" t="s">
        <v>9</v>
      </c>
      <c r="T4" s="24"/>
      <c r="U4" s="28" t="s">
        <v>13</v>
      </c>
      <c r="V4" s="29"/>
      <c r="W4" s="29" t="s">
        <v>14</v>
      </c>
      <c r="X4" s="29"/>
      <c r="Y4" s="29" t="s">
        <v>9</v>
      </c>
      <c r="Z4" s="29"/>
      <c r="AA4" s="30" t="s">
        <v>13</v>
      </c>
      <c r="AB4" s="29"/>
      <c r="AC4" s="29" t="s">
        <v>14</v>
      </c>
      <c r="AD4" s="29"/>
      <c r="AE4" s="29" t="s">
        <v>9</v>
      </c>
      <c r="AF4" s="29"/>
      <c r="AG4" s="31" t="s">
        <v>9</v>
      </c>
    </row>
    <row r="5" spans="1:33" ht="9.75" customHeight="1">
      <c r="A5" s="32"/>
      <c r="G5" s="19"/>
      <c r="H5" s="18"/>
      <c r="I5" s="18"/>
      <c r="J5" s="18"/>
      <c r="K5" s="18"/>
      <c r="L5" s="18"/>
      <c r="M5" s="19"/>
      <c r="N5" s="18"/>
      <c r="O5" s="18"/>
      <c r="P5" s="18"/>
      <c r="Q5" s="18"/>
      <c r="R5" s="18"/>
      <c r="S5" s="20"/>
      <c r="T5" s="19"/>
      <c r="U5" s="19"/>
      <c r="V5" s="18"/>
      <c r="W5" s="18"/>
      <c r="X5" s="18"/>
      <c r="Y5" s="18"/>
      <c r="Z5" s="18"/>
      <c r="AA5" s="19"/>
      <c r="AB5" s="18"/>
      <c r="AC5" s="18"/>
      <c r="AD5" s="18"/>
      <c r="AE5" s="18"/>
      <c r="AF5" s="18"/>
      <c r="AG5" s="20"/>
    </row>
    <row r="6" spans="2:33" ht="9.75" customHeight="1">
      <c r="B6" s="32" t="s">
        <v>15</v>
      </c>
      <c r="G6" s="19"/>
      <c r="H6" s="18"/>
      <c r="I6" s="18"/>
      <c r="J6" s="18"/>
      <c r="K6" s="18"/>
      <c r="L6" s="18"/>
      <c r="M6" s="19"/>
      <c r="N6" s="18"/>
      <c r="O6" s="18"/>
      <c r="P6" s="18"/>
      <c r="Q6" s="18"/>
      <c r="R6" s="18"/>
      <c r="S6" s="20"/>
      <c r="T6" s="19"/>
      <c r="U6" s="19"/>
      <c r="V6" s="18"/>
      <c r="W6" s="18"/>
      <c r="X6" s="18"/>
      <c r="Y6" s="18"/>
      <c r="Z6" s="18"/>
      <c r="AA6" s="19"/>
      <c r="AB6" s="18"/>
      <c r="AC6" s="18"/>
      <c r="AD6" s="18"/>
      <c r="AE6" s="18"/>
      <c r="AF6" s="18"/>
      <c r="AG6" s="20"/>
    </row>
    <row r="7" spans="3:33" ht="9.75" customHeight="1">
      <c r="C7" s="12" t="s">
        <v>16</v>
      </c>
      <c r="G7" s="19">
        <v>600</v>
      </c>
      <c r="H7" s="18"/>
      <c r="I7" s="18">
        <v>303</v>
      </c>
      <c r="J7" s="18"/>
      <c r="K7" s="18">
        <f aca="true" t="shared" si="0" ref="K7:K17">I7+G7</f>
        <v>903</v>
      </c>
      <c r="L7" s="18"/>
      <c r="M7" s="19">
        <v>21</v>
      </c>
      <c r="N7" s="18"/>
      <c r="O7" s="18">
        <v>130</v>
      </c>
      <c r="P7" s="18"/>
      <c r="Q7" s="18">
        <f aca="true" t="shared" si="1" ref="Q7:Q16">SUM(M7:O7)</f>
        <v>151</v>
      </c>
      <c r="R7" s="18"/>
      <c r="S7" s="20">
        <f aca="true" t="shared" si="2" ref="S7:S17">Q7+K7</f>
        <v>1054</v>
      </c>
      <c r="T7" s="19"/>
      <c r="U7" s="19">
        <v>715</v>
      </c>
      <c r="V7" s="18"/>
      <c r="W7" s="18">
        <v>272</v>
      </c>
      <c r="X7" s="18"/>
      <c r="Y7" s="18">
        <f aca="true" t="shared" si="3" ref="Y7:Y17">W7+U7</f>
        <v>987</v>
      </c>
      <c r="Z7" s="18"/>
      <c r="AA7" s="19">
        <v>35</v>
      </c>
      <c r="AB7" s="18"/>
      <c r="AC7" s="18">
        <v>150</v>
      </c>
      <c r="AD7" s="18"/>
      <c r="AE7" s="18">
        <f aca="true" t="shared" si="4" ref="AE7:AE16">SUM(AA7:AC7)</f>
        <v>185</v>
      </c>
      <c r="AF7" s="18"/>
      <c r="AG7" s="20">
        <f aca="true" t="shared" si="5" ref="AG7:AG17">AE7+Y7</f>
        <v>1172</v>
      </c>
    </row>
    <row r="8" spans="3:33" ht="9.75" customHeight="1">
      <c r="C8" s="12" t="s">
        <v>17</v>
      </c>
      <c r="G8" s="19">
        <v>914</v>
      </c>
      <c r="H8" s="18"/>
      <c r="I8" s="18">
        <v>333</v>
      </c>
      <c r="J8" s="18"/>
      <c r="K8" s="18">
        <f t="shared" si="0"/>
        <v>1247</v>
      </c>
      <c r="L8" s="18"/>
      <c r="M8" s="19">
        <v>167</v>
      </c>
      <c r="N8" s="18"/>
      <c r="O8" s="18">
        <v>291</v>
      </c>
      <c r="P8" s="18"/>
      <c r="Q8" s="18">
        <f t="shared" si="1"/>
        <v>458</v>
      </c>
      <c r="R8" s="18"/>
      <c r="S8" s="20">
        <f t="shared" si="2"/>
        <v>1705</v>
      </c>
      <c r="T8" s="19"/>
      <c r="U8" s="19">
        <v>937</v>
      </c>
      <c r="V8" s="18"/>
      <c r="W8" s="18">
        <v>312</v>
      </c>
      <c r="X8" s="18"/>
      <c r="Y8" s="18">
        <f t="shared" si="3"/>
        <v>1249</v>
      </c>
      <c r="Z8" s="18"/>
      <c r="AA8" s="19">
        <v>179</v>
      </c>
      <c r="AB8" s="18"/>
      <c r="AC8" s="18">
        <v>268</v>
      </c>
      <c r="AD8" s="18"/>
      <c r="AE8" s="18">
        <f t="shared" si="4"/>
        <v>447</v>
      </c>
      <c r="AF8" s="18"/>
      <c r="AG8" s="20">
        <f t="shared" si="5"/>
        <v>1696</v>
      </c>
    </row>
    <row r="9" spans="3:33" ht="9.75" customHeight="1">
      <c r="C9" s="12" t="s">
        <v>18</v>
      </c>
      <c r="G9" s="19">
        <v>632</v>
      </c>
      <c r="H9" s="18"/>
      <c r="I9" s="18">
        <v>240</v>
      </c>
      <c r="J9" s="18"/>
      <c r="K9" s="18">
        <f t="shared" si="0"/>
        <v>872</v>
      </c>
      <c r="L9" s="18"/>
      <c r="M9" s="19">
        <v>30</v>
      </c>
      <c r="N9" s="18"/>
      <c r="O9" s="18">
        <v>50</v>
      </c>
      <c r="P9" s="18"/>
      <c r="Q9" s="18">
        <f t="shared" si="1"/>
        <v>80</v>
      </c>
      <c r="R9" s="18"/>
      <c r="S9" s="20">
        <f t="shared" si="2"/>
        <v>952</v>
      </c>
      <c r="T9" s="19"/>
      <c r="U9" s="19">
        <v>641</v>
      </c>
      <c r="V9" s="18"/>
      <c r="W9" s="18">
        <v>249</v>
      </c>
      <c r="X9" s="18"/>
      <c r="Y9" s="18">
        <f t="shared" si="3"/>
        <v>890</v>
      </c>
      <c r="Z9" s="18"/>
      <c r="AA9" s="19">
        <v>30</v>
      </c>
      <c r="AB9" s="18"/>
      <c r="AC9" s="18">
        <v>49</v>
      </c>
      <c r="AD9" s="18"/>
      <c r="AE9" s="18">
        <f t="shared" si="4"/>
        <v>79</v>
      </c>
      <c r="AF9" s="18"/>
      <c r="AG9" s="20">
        <f t="shared" si="5"/>
        <v>969</v>
      </c>
    </row>
    <row r="10" spans="3:33" ht="9.75" customHeight="1">
      <c r="C10" s="12" t="s">
        <v>19</v>
      </c>
      <c r="G10" s="19">
        <v>299</v>
      </c>
      <c r="H10" s="18"/>
      <c r="I10" s="18">
        <v>97</v>
      </c>
      <c r="J10" s="18"/>
      <c r="K10" s="18">
        <f t="shared" si="0"/>
        <v>396</v>
      </c>
      <c r="L10" s="18"/>
      <c r="M10" s="19">
        <v>87</v>
      </c>
      <c r="N10" s="18"/>
      <c r="O10" s="18">
        <v>104</v>
      </c>
      <c r="P10" s="18"/>
      <c r="Q10" s="18">
        <f t="shared" si="1"/>
        <v>191</v>
      </c>
      <c r="R10" s="18"/>
      <c r="S10" s="20">
        <f t="shared" si="2"/>
        <v>587</v>
      </c>
      <c r="T10" s="19"/>
      <c r="U10" s="19">
        <v>347</v>
      </c>
      <c r="V10" s="18"/>
      <c r="W10" s="18">
        <v>98</v>
      </c>
      <c r="X10" s="18"/>
      <c r="Y10" s="18">
        <f t="shared" si="3"/>
        <v>445</v>
      </c>
      <c r="Z10" s="18"/>
      <c r="AA10" s="19">
        <v>56</v>
      </c>
      <c r="AB10" s="18"/>
      <c r="AC10" s="18">
        <v>111</v>
      </c>
      <c r="AD10" s="18"/>
      <c r="AE10" s="18">
        <f t="shared" si="4"/>
        <v>167</v>
      </c>
      <c r="AF10" s="18"/>
      <c r="AG10" s="20">
        <f t="shared" si="5"/>
        <v>612</v>
      </c>
    </row>
    <row r="11" spans="3:33" ht="9.75" customHeight="1">
      <c r="C11" s="12" t="s">
        <v>20</v>
      </c>
      <c r="G11" s="19">
        <v>522</v>
      </c>
      <c r="H11" s="18"/>
      <c r="I11" s="18">
        <v>290</v>
      </c>
      <c r="J11" s="18"/>
      <c r="K11" s="18">
        <f t="shared" si="0"/>
        <v>812</v>
      </c>
      <c r="L11" s="18"/>
      <c r="M11" s="19">
        <v>165</v>
      </c>
      <c r="N11" s="18"/>
      <c r="O11" s="18">
        <v>111</v>
      </c>
      <c r="P11" s="18"/>
      <c r="Q11" s="18">
        <f t="shared" si="1"/>
        <v>276</v>
      </c>
      <c r="R11" s="18"/>
      <c r="S11" s="20">
        <f t="shared" si="2"/>
        <v>1088</v>
      </c>
      <c r="T11" s="19"/>
      <c r="U11" s="19">
        <v>541</v>
      </c>
      <c r="V11" s="18"/>
      <c r="W11" s="18">
        <v>233</v>
      </c>
      <c r="X11" s="18"/>
      <c r="Y11" s="18">
        <f t="shared" si="3"/>
        <v>774</v>
      </c>
      <c r="Z11" s="18"/>
      <c r="AA11" s="19">
        <v>155</v>
      </c>
      <c r="AB11" s="18"/>
      <c r="AC11" s="18">
        <v>119</v>
      </c>
      <c r="AD11" s="18"/>
      <c r="AE11" s="18">
        <f t="shared" si="4"/>
        <v>274</v>
      </c>
      <c r="AF11" s="18"/>
      <c r="AG11" s="20">
        <f t="shared" si="5"/>
        <v>1048</v>
      </c>
    </row>
    <row r="12" spans="3:33" ht="9.75" customHeight="1">
      <c r="C12" s="12" t="s">
        <v>117</v>
      </c>
      <c r="G12" s="19">
        <v>105</v>
      </c>
      <c r="H12" s="18"/>
      <c r="I12" s="18">
        <v>25</v>
      </c>
      <c r="J12" s="18"/>
      <c r="K12" s="18">
        <f t="shared" si="0"/>
        <v>130</v>
      </c>
      <c r="L12" s="18"/>
      <c r="M12" s="19">
        <v>0</v>
      </c>
      <c r="N12" s="18"/>
      <c r="O12" s="18">
        <v>0</v>
      </c>
      <c r="P12" s="18"/>
      <c r="Q12" s="18">
        <f t="shared" si="1"/>
        <v>0</v>
      </c>
      <c r="R12" s="18"/>
      <c r="S12" s="20">
        <f t="shared" si="2"/>
        <v>130</v>
      </c>
      <c r="T12" s="19"/>
      <c r="U12" s="19">
        <v>158</v>
      </c>
      <c r="V12" s="18"/>
      <c r="W12" s="18">
        <v>37</v>
      </c>
      <c r="X12" s="18"/>
      <c r="Y12" s="18">
        <f t="shared" si="3"/>
        <v>195</v>
      </c>
      <c r="Z12" s="18"/>
      <c r="AA12" s="19">
        <v>0</v>
      </c>
      <c r="AB12" s="18"/>
      <c r="AC12" s="18">
        <v>1</v>
      </c>
      <c r="AD12" s="18"/>
      <c r="AE12" s="18">
        <f t="shared" si="4"/>
        <v>1</v>
      </c>
      <c r="AF12" s="18"/>
      <c r="AG12" s="20">
        <f t="shared" si="5"/>
        <v>196</v>
      </c>
    </row>
    <row r="13" spans="3:33" ht="9.75" customHeight="1">
      <c r="C13" s="12" t="s">
        <v>21</v>
      </c>
      <c r="G13" s="19">
        <v>30</v>
      </c>
      <c r="H13" s="18"/>
      <c r="I13" s="18">
        <v>366</v>
      </c>
      <c r="J13" s="18"/>
      <c r="K13" s="18">
        <f t="shared" si="0"/>
        <v>396</v>
      </c>
      <c r="L13" s="18"/>
      <c r="M13" s="19">
        <v>8</v>
      </c>
      <c r="N13" s="18"/>
      <c r="O13" s="18">
        <v>179</v>
      </c>
      <c r="P13" s="18"/>
      <c r="Q13" s="18">
        <f t="shared" si="1"/>
        <v>187</v>
      </c>
      <c r="R13" s="18"/>
      <c r="S13" s="20">
        <f t="shared" si="2"/>
        <v>583</v>
      </c>
      <c r="T13" s="19"/>
      <c r="U13" s="19">
        <v>16</v>
      </c>
      <c r="V13" s="18"/>
      <c r="W13" s="18">
        <v>266</v>
      </c>
      <c r="X13" s="18"/>
      <c r="Y13" s="18">
        <f t="shared" si="3"/>
        <v>282</v>
      </c>
      <c r="Z13" s="18"/>
      <c r="AA13" s="19">
        <v>8</v>
      </c>
      <c r="AB13" s="18"/>
      <c r="AC13" s="18">
        <v>127</v>
      </c>
      <c r="AD13" s="18"/>
      <c r="AE13" s="18">
        <f t="shared" si="4"/>
        <v>135</v>
      </c>
      <c r="AF13" s="18"/>
      <c r="AG13" s="20">
        <f t="shared" si="5"/>
        <v>417</v>
      </c>
    </row>
    <row r="14" spans="3:33" ht="9.75" customHeight="1">
      <c r="C14" s="12" t="s">
        <v>22</v>
      </c>
      <c r="G14" s="19">
        <v>77</v>
      </c>
      <c r="H14" s="18"/>
      <c r="I14" s="18">
        <v>69</v>
      </c>
      <c r="J14" s="18"/>
      <c r="K14" s="18">
        <f t="shared" si="0"/>
        <v>146</v>
      </c>
      <c r="L14" s="18"/>
      <c r="M14" s="33">
        <v>0</v>
      </c>
      <c r="N14" s="18"/>
      <c r="O14" s="34">
        <v>0</v>
      </c>
      <c r="P14" s="18"/>
      <c r="Q14" s="18">
        <f t="shared" si="1"/>
        <v>0</v>
      </c>
      <c r="R14" s="18"/>
      <c r="S14" s="20">
        <f t="shared" si="2"/>
        <v>146</v>
      </c>
      <c r="T14" s="19"/>
      <c r="U14" s="19">
        <v>63</v>
      </c>
      <c r="V14" s="18"/>
      <c r="W14" s="18">
        <v>64</v>
      </c>
      <c r="X14" s="18"/>
      <c r="Y14" s="18">
        <f t="shared" si="3"/>
        <v>127</v>
      </c>
      <c r="Z14" s="18"/>
      <c r="AA14" s="33">
        <v>0</v>
      </c>
      <c r="AB14" s="18"/>
      <c r="AC14" s="34">
        <v>0</v>
      </c>
      <c r="AD14" s="18"/>
      <c r="AE14" s="18">
        <f t="shared" si="4"/>
        <v>0</v>
      </c>
      <c r="AF14" s="18"/>
      <c r="AG14" s="20">
        <f t="shared" si="5"/>
        <v>127</v>
      </c>
    </row>
    <row r="15" spans="3:33" ht="9.75" customHeight="1">
      <c r="C15" s="12" t="s">
        <v>121</v>
      </c>
      <c r="G15" s="19">
        <v>0</v>
      </c>
      <c r="H15" s="18"/>
      <c r="I15" s="18">
        <v>49</v>
      </c>
      <c r="J15" s="18"/>
      <c r="K15" s="18">
        <f t="shared" si="0"/>
        <v>49</v>
      </c>
      <c r="L15" s="18"/>
      <c r="M15" s="33">
        <v>0</v>
      </c>
      <c r="N15" s="18"/>
      <c r="O15" s="34">
        <v>0</v>
      </c>
      <c r="P15" s="18"/>
      <c r="Q15" s="18">
        <f t="shared" si="1"/>
        <v>0</v>
      </c>
      <c r="R15" s="18"/>
      <c r="S15" s="20">
        <f t="shared" si="2"/>
        <v>49</v>
      </c>
      <c r="T15" s="19"/>
      <c r="U15" s="19">
        <v>1</v>
      </c>
      <c r="V15" s="18"/>
      <c r="W15" s="18">
        <v>42</v>
      </c>
      <c r="X15" s="18"/>
      <c r="Y15" s="18">
        <f t="shared" si="3"/>
        <v>43</v>
      </c>
      <c r="Z15" s="18"/>
      <c r="AA15" s="33">
        <v>0</v>
      </c>
      <c r="AB15" s="18"/>
      <c r="AC15" s="34">
        <v>0</v>
      </c>
      <c r="AD15" s="18"/>
      <c r="AE15" s="18">
        <f t="shared" si="4"/>
        <v>0</v>
      </c>
      <c r="AF15" s="18"/>
      <c r="AG15" s="20">
        <f t="shared" si="5"/>
        <v>43</v>
      </c>
    </row>
    <row r="16" spans="3:33" ht="9.75" customHeight="1">
      <c r="C16" s="12" t="s">
        <v>23</v>
      </c>
      <c r="G16" s="19">
        <v>1</v>
      </c>
      <c r="H16" s="18"/>
      <c r="I16" s="18">
        <v>6</v>
      </c>
      <c r="J16" s="18"/>
      <c r="K16" s="18">
        <f t="shared" si="0"/>
        <v>7</v>
      </c>
      <c r="L16" s="18"/>
      <c r="M16" s="19">
        <v>0</v>
      </c>
      <c r="N16" s="18"/>
      <c r="O16" s="18">
        <v>0</v>
      </c>
      <c r="P16" s="18"/>
      <c r="Q16" s="18">
        <f t="shared" si="1"/>
        <v>0</v>
      </c>
      <c r="R16" s="18"/>
      <c r="S16" s="20">
        <f t="shared" si="2"/>
        <v>7</v>
      </c>
      <c r="T16" s="19"/>
      <c r="U16" s="19">
        <v>0</v>
      </c>
      <c r="V16" s="18"/>
      <c r="W16" s="18">
        <v>5</v>
      </c>
      <c r="X16" s="18"/>
      <c r="Y16" s="18">
        <f t="shared" si="3"/>
        <v>5</v>
      </c>
      <c r="Z16" s="18"/>
      <c r="AA16" s="19">
        <v>0</v>
      </c>
      <c r="AB16" s="18"/>
      <c r="AC16" s="18">
        <v>0</v>
      </c>
      <c r="AD16" s="18"/>
      <c r="AE16" s="18">
        <f t="shared" si="4"/>
        <v>0</v>
      </c>
      <c r="AF16" s="18"/>
      <c r="AG16" s="20">
        <f t="shared" si="5"/>
        <v>5</v>
      </c>
    </row>
    <row r="17" spans="2:33" ht="9.75" customHeight="1">
      <c r="B17" s="35" t="s">
        <v>24</v>
      </c>
      <c r="C17" s="14"/>
      <c r="D17" s="36"/>
      <c r="E17" s="36"/>
      <c r="F17" s="17"/>
      <c r="G17" s="38">
        <f>SUM(G7:G16)</f>
        <v>3180</v>
      </c>
      <c r="H17" s="36"/>
      <c r="I17" s="36">
        <f>SUM(I7:I16)</f>
        <v>1778</v>
      </c>
      <c r="J17" s="36"/>
      <c r="K17" s="14">
        <f t="shared" si="0"/>
        <v>4958</v>
      </c>
      <c r="L17" s="36"/>
      <c r="M17" s="38">
        <f>SUM(M7:M16)</f>
        <v>478</v>
      </c>
      <c r="N17" s="36"/>
      <c r="O17" s="36">
        <f>SUM(O7:O16)</f>
        <v>865</v>
      </c>
      <c r="P17" s="36"/>
      <c r="Q17" s="14">
        <f>SUM(Q7:Q16)</f>
        <v>1343</v>
      </c>
      <c r="R17" s="14"/>
      <c r="S17" s="37">
        <f t="shared" si="2"/>
        <v>6301</v>
      </c>
      <c r="T17" s="19"/>
      <c r="U17" s="38">
        <f>SUM(U7:U16)</f>
        <v>3419</v>
      </c>
      <c r="V17" s="36"/>
      <c r="W17" s="36">
        <f>SUM(W7:W16)</f>
        <v>1578</v>
      </c>
      <c r="X17" s="36"/>
      <c r="Y17" s="14">
        <f t="shared" si="3"/>
        <v>4997</v>
      </c>
      <c r="Z17" s="36"/>
      <c r="AA17" s="38">
        <f>SUM(AA7:AA16)</f>
        <v>463</v>
      </c>
      <c r="AB17" s="36"/>
      <c r="AC17" s="36">
        <f>SUM(AC7:AC16)</f>
        <v>825</v>
      </c>
      <c r="AD17" s="36"/>
      <c r="AE17" s="14">
        <f>SUM(AE7:AE16)</f>
        <v>1288</v>
      </c>
      <c r="AF17" s="14"/>
      <c r="AG17" s="37">
        <f t="shared" si="5"/>
        <v>6285</v>
      </c>
    </row>
    <row r="18" spans="1:33" ht="4.5" customHeight="1">
      <c r="A18" s="18"/>
      <c r="B18" s="18"/>
      <c r="C18" s="18"/>
      <c r="D18" s="18"/>
      <c r="G18" s="19"/>
      <c r="H18" s="18"/>
      <c r="I18" s="18"/>
      <c r="J18" s="18"/>
      <c r="K18" s="18"/>
      <c r="L18" s="18"/>
      <c r="M18" s="19"/>
      <c r="N18" s="18"/>
      <c r="O18" s="18"/>
      <c r="P18" s="18"/>
      <c r="Q18" s="18"/>
      <c r="R18" s="18"/>
      <c r="S18" s="20"/>
      <c r="T18" s="19"/>
      <c r="U18" s="19"/>
      <c r="V18" s="18"/>
      <c r="W18" s="18"/>
      <c r="X18" s="18"/>
      <c r="Y18" s="18"/>
      <c r="Z18" s="18"/>
      <c r="AA18" s="19"/>
      <c r="AB18" s="18"/>
      <c r="AC18" s="18"/>
      <c r="AD18" s="18"/>
      <c r="AE18" s="18"/>
      <c r="AF18" s="18"/>
      <c r="AG18" s="20"/>
    </row>
    <row r="19" spans="1:33" ht="4.5" customHeight="1">
      <c r="A19" s="18"/>
      <c r="B19" s="18"/>
      <c r="C19" s="18"/>
      <c r="D19" s="18"/>
      <c r="G19" s="19"/>
      <c r="H19" s="18"/>
      <c r="I19" s="18"/>
      <c r="J19" s="18"/>
      <c r="K19" s="18"/>
      <c r="L19" s="18"/>
      <c r="M19" s="19"/>
      <c r="N19" s="18"/>
      <c r="O19" s="18"/>
      <c r="P19" s="18"/>
      <c r="Q19" s="18"/>
      <c r="R19" s="18"/>
      <c r="S19" s="20"/>
      <c r="T19" s="19"/>
      <c r="U19" s="19"/>
      <c r="V19" s="18"/>
      <c r="W19" s="18"/>
      <c r="X19" s="18"/>
      <c r="Y19" s="18"/>
      <c r="Z19" s="18"/>
      <c r="AA19" s="19"/>
      <c r="AB19" s="18"/>
      <c r="AC19" s="18"/>
      <c r="AD19" s="18"/>
      <c r="AE19" s="18"/>
      <c r="AF19" s="18"/>
      <c r="AG19" s="20"/>
    </row>
    <row r="20" spans="1:33" ht="9.75" customHeight="1">
      <c r="A20"/>
      <c r="B20" s="32" t="s">
        <v>120</v>
      </c>
      <c r="G20" s="19"/>
      <c r="H20" s="18"/>
      <c r="I20" s="18"/>
      <c r="J20" s="18"/>
      <c r="K20" s="18"/>
      <c r="L20" s="18"/>
      <c r="M20" s="19"/>
      <c r="N20" s="18"/>
      <c r="O20" s="18"/>
      <c r="P20" s="18"/>
      <c r="Q20" s="18"/>
      <c r="R20" s="18"/>
      <c r="S20" s="20"/>
      <c r="T20" s="19"/>
      <c r="U20" s="19"/>
      <c r="V20" s="18"/>
      <c r="W20" s="18"/>
      <c r="X20" s="18"/>
      <c r="Y20" s="18"/>
      <c r="Z20" s="18"/>
      <c r="AA20" s="19"/>
      <c r="AB20" s="18"/>
      <c r="AC20" s="18"/>
      <c r="AD20" s="18"/>
      <c r="AE20" s="18"/>
      <c r="AF20" s="18"/>
      <c r="AG20" s="20"/>
    </row>
    <row r="21" spans="7:33" ht="9.75" customHeight="1">
      <c r="G21" s="19">
        <v>0</v>
      </c>
      <c r="H21" s="18"/>
      <c r="I21" s="18">
        <v>262</v>
      </c>
      <c r="J21" s="18"/>
      <c r="K21" s="18">
        <f>SUM(G21:I21)</f>
        <v>262</v>
      </c>
      <c r="L21" s="18"/>
      <c r="M21" s="19">
        <v>0</v>
      </c>
      <c r="N21" s="18">
        <v>0</v>
      </c>
      <c r="O21" s="18">
        <v>0</v>
      </c>
      <c r="P21" s="18"/>
      <c r="Q21" s="18">
        <f>SUM(M21:O21)</f>
        <v>0</v>
      </c>
      <c r="R21" s="18"/>
      <c r="S21" s="20">
        <f>Q21+K21</f>
        <v>262</v>
      </c>
      <c r="T21" s="19"/>
      <c r="U21" s="19">
        <v>0</v>
      </c>
      <c r="V21" s="18"/>
      <c r="W21" s="18">
        <v>469</v>
      </c>
      <c r="X21" s="18"/>
      <c r="Y21" s="18">
        <f>SUM(U21:W21)</f>
        <v>469</v>
      </c>
      <c r="Z21" s="18"/>
      <c r="AA21" s="19">
        <v>0</v>
      </c>
      <c r="AB21" s="18">
        <v>0</v>
      </c>
      <c r="AC21" s="18">
        <v>0</v>
      </c>
      <c r="AD21" s="18"/>
      <c r="AE21" s="18">
        <f>SUM(AA21:AC21)</f>
        <v>0</v>
      </c>
      <c r="AF21" s="18"/>
      <c r="AG21" s="20">
        <f>AE21+Y21</f>
        <v>469</v>
      </c>
    </row>
    <row r="22" spans="2:33" s="39" customFormat="1" ht="9.75" customHeight="1">
      <c r="B22" s="40" t="s">
        <v>25</v>
      </c>
      <c r="C22" s="41"/>
      <c r="D22" s="41"/>
      <c r="E22" s="41"/>
      <c r="F22" s="42"/>
      <c r="G22" s="35">
        <f>SUM(G21:G21)</f>
        <v>0</v>
      </c>
      <c r="H22" s="44"/>
      <c r="I22" s="44">
        <f>SUM(I21:I21)</f>
        <v>262</v>
      </c>
      <c r="J22" s="44"/>
      <c r="K22" s="45">
        <f>SUM(G22:I22)</f>
        <v>262</v>
      </c>
      <c r="L22" s="44"/>
      <c r="M22" s="46">
        <f>SUM(M21)</f>
        <v>0</v>
      </c>
      <c r="N22" s="44"/>
      <c r="O22" s="44">
        <f>SUM(O21)</f>
        <v>0</v>
      </c>
      <c r="P22" s="44"/>
      <c r="Q22" s="45">
        <f>SUM(Q21)</f>
        <v>0</v>
      </c>
      <c r="R22" s="45"/>
      <c r="S22" s="47">
        <f>SUM(S21)</f>
        <v>262</v>
      </c>
      <c r="T22" s="43"/>
      <c r="U22" s="35">
        <f>SUM(U21:U21)</f>
        <v>0</v>
      </c>
      <c r="V22" s="44"/>
      <c r="W22" s="44">
        <f>SUM(W21:W21)</f>
        <v>469</v>
      </c>
      <c r="X22" s="44"/>
      <c r="Y22" s="45">
        <f>SUM(U22:W22)</f>
        <v>469</v>
      </c>
      <c r="Z22" s="44"/>
      <c r="AA22" s="46">
        <f>SUM(AA21)</f>
        <v>0</v>
      </c>
      <c r="AB22" s="44"/>
      <c r="AC22" s="44">
        <f>SUM(AC21)</f>
        <v>0</v>
      </c>
      <c r="AD22" s="44"/>
      <c r="AE22" s="45">
        <f>SUM(AE21)</f>
        <v>0</v>
      </c>
      <c r="AF22" s="45"/>
      <c r="AG22" s="47">
        <f>SUM(AG21)</f>
        <v>469</v>
      </c>
    </row>
    <row r="23" spans="7:33" ht="4.5" customHeight="1">
      <c r="G23" s="19"/>
      <c r="H23" s="18"/>
      <c r="I23" s="18"/>
      <c r="J23" s="18"/>
      <c r="K23" s="18"/>
      <c r="L23" s="18"/>
      <c r="M23" s="19"/>
      <c r="N23" s="18"/>
      <c r="O23" s="18"/>
      <c r="P23" s="18"/>
      <c r="Q23" s="18"/>
      <c r="R23" s="18"/>
      <c r="S23" s="20"/>
      <c r="T23" s="19"/>
      <c r="U23" s="19"/>
      <c r="V23" s="18"/>
      <c r="W23" s="18"/>
      <c r="X23" s="18"/>
      <c r="Y23" s="18"/>
      <c r="Z23" s="18"/>
      <c r="AA23" s="19"/>
      <c r="AB23" s="18"/>
      <c r="AC23" s="18"/>
      <c r="AD23" s="18"/>
      <c r="AE23" s="18"/>
      <c r="AF23" s="18"/>
      <c r="AG23" s="20"/>
    </row>
    <row r="24" spans="2:33" s="39" customFormat="1" ht="9.75" customHeight="1">
      <c r="B24" s="40" t="s">
        <v>26</v>
      </c>
      <c r="C24" s="41"/>
      <c r="D24" s="41"/>
      <c r="E24" s="41"/>
      <c r="F24" s="42"/>
      <c r="G24" s="40">
        <f>G17+G22</f>
        <v>3180</v>
      </c>
      <c r="H24" s="41"/>
      <c r="I24" s="41">
        <f>I17+I22</f>
        <v>2040</v>
      </c>
      <c r="J24" s="41"/>
      <c r="K24" s="41">
        <f>K17+K22</f>
        <v>5220</v>
      </c>
      <c r="L24" s="41"/>
      <c r="M24" s="40">
        <f>M17+M22</f>
        <v>478</v>
      </c>
      <c r="N24" s="41"/>
      <c r="O24" s="41">
        <f>O17+O22</f>
        <v>865</v>
      </c>
      <c r="P24" s="41"/>
      <c r="Q24" s="45">
        <f>Q17+Q22</f>
        <v>1343</v>
      </c>
      <c r="R24" s="45"/>
      <c r="S24" s="47">
        <f>S17+S22</f>
        <v>6563</v>
      </c>
      <c r="T24" s="48"/>
      <c r="U24" s="40">
        <f>U17+U22</f>
        <v>3419</v>
      </c>
      <c r="V24" s="41"/>
      <c r="W24" s="41">
        <f>W17+W22</f>
        <v>2047</v>
      </c>
      <c r="X24" s="41"/>
      <c r="Y24" s="41">
        <f>Y17+Y22</f>
        <v>5466</v>
      </c>
      <c r="Z24" s="41"/>
      <c r="AA24" s="40">
        <f>AA17+AA22</f>
        <v>463</v>
      </c>
      <c r="AB24" s="41"/>
      <c r="AC24" s="41">
        <f>AC17+AC22</f>
        <v>825</v>
      </c>
      <c r="AD24" s="41"/>
      <c r="AE24" s="45">
        <f>AE17+AE22</f>
        <v>1288</v>
      </c>
      <c r="AF24" s="45"/>
      <c r="AG24" s="47">
        <f>AG17+AG22</f>
        <v>6754</v>
      </c>
    </row>
    <row r="25" ht="4.5" customHeight="1"/>
    <row r="27" spans="1:3" ht="10.5" customHeight="1">
      <c r="A27" s="62"/>
      <c r="B27" s="62"/>
      <c r="C27" s="62"/>
    </row>
    <row r="29" spans="1:6" ht="10.5" customHeight="1">
      <c r="A29"/>
      <c r="B29"/>
      <c r="C29" s="71"/>
      <c r="D29"/>
      <c r="E29" s="71"/>
      <c r="F29"/>
    </row>
    <row r="30" spans="1:6" ht="10.5" customHeight="1">
      <c r="A30"/>
      <c r="B30"/>
      <c r="C30" s="71"/>
      <c r="D30"/>
      <c r="E30" s="71"/>
      <c r="F30"/>
    </row>
    <row r="31" spans="1:6" ht="10.5" customHeight="1">
      <c r="A31"/>
      <c r="B31"/>
      <c r="C31" s="71"/>
      <c r="D31"/>
      <c r="E31" s="71"/>
      <c r="F31"/>
    </row>
  </sheetData>
  <printOptions/>
  <pageMargins left="0.25" right="0.25" top="1.5" bottom="1" header="0.5" footer="0.5"/>
  <pageSetup horizontalDpi="600" verticalDpi="600" orientation="landscape" r:id="rId2"/>
  <headerFooter alignWithMargins="0">
    <oddHeader>&amp;CThe University of Alabama in Huntsville
Headcount Enrollment Report
Fall 2001</oddHeader>
    <oddFooter>&amp;L&amp;7Office of Institutional Research
&amp;D
&amp;F (das)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9"/>
  <sheetViews>
    <sheetView workbookViewId="0" topLeftCell="A106">
      <selection activeCell="G132" sqref="G132"/>
    </sheetView>
  </sheetViews>
  <sheetFormatPr defaultColWidth="9.140625" defaultRowHeight="12.75"/>
  <cols>
    <col min="1" max="3" width="5.7109375" style="77" customWidth="1"/>
    <col min="4" max="4" width="25.7109375" style="77" customWidth="1"/>
    <col min="5" max="5" width="9.140625" style="77" customWidth="1"/>
    <col min="6" max="6" width="5.7109375" style="78" customWidth="1"/>
    <col min="7" max="7" width="9.140625" style="77" customWidth="1"/>
    <col min="8" max="8" width="9.140625" style="79" customWidth="1"/>
    <col min="9" max="16384" width="9.140625" style="80" customWidth="1"/>
  </cols>
  <sheetData>
    <row r="1" spans="1:7" ht="11.25">
      <c r="A1" s="77" t="s">
        <v>151</v>
      </c>
      <c r="G1" s="157" t="s">
        <v>167</v>
      </c>
    </row>
    <row r="2" spans="9:13" ht="12.75">
      <c r="I2" s="146"/>
      <c r="J2" s="146"/>
      <c r="K2" s="146"/>
      <c r="L2" s="146"/>
      <c r="M2" s="146"/>
    </row>
    <row r="3" spans="5:13" ht="12.75">
      <c r="E3" s="81" t="s">
        <v>147</v>
      </c>
      <c r="F3" s="82"/>
      <c r="G3" s="81" t="s">
        <v>156</v>
      </c>
      <c r="I3" s="146"/>
      <c r="J3" s="146"/>
      <c r="K3" s="146"/>
      <c r="L3" s="146"/>
      <c r="M3" s="146"/>
    </row>
    <row r="4" spans="9:13" ht="12.75">
      <c r="I4" s="146"/>
      <c r="J4" s="146"/>
      <c r="K4" s="146"/>
      <c r="L4" s="146"/>
      <c r="M4" s="146"/>
    </row>
    <row r="5" spans="2:13" ht="12.75">
      <c r="B5" s="77" t="s">
        <v>27</v>
      </c>
      <c r="F5" s="77"/>
      <c r="I5" s="146"/>
      <c r="J5" s="146"/>
      <c r="K5" s="146"/>
      <c r="L5" s="146"/>
      <c r="M5" s="146"/>
    </row>
    <row r="6" spans="3:13" ht="12.75">
      <c r="C6" s="77" t="s">
        <v>30</v>
      </c>
      <c r="E6" s="77">
        <v>151</v>
      </c>
      <c r="G6" s="77">
        <v>157</v>
      </c>
      <c r="I6" s="146"/>
      <c r="J6" s="146"/>
      <c r="K6" s="146"/>
      <c r="L6" s="147"/>
      <c r="M6" s="146"/>
    </row>
    <row r="7" spans="3:13" ht="12.75">
      <c r="C7" s="77" t="s">
        <v>31</v>
      </c>
      <c r="E7" s="77">
        <v>109</v>
      </c>
      <c r="G7" s="77">
        <v>97</v>
      </c>
      <c r="I7" s="146"/>
      <c r="J7" s="146"/>
      <c r="K7" s="146"/>
      <c r="L7" s="146"/>
      <c r="M7" s="146"/>
    </row>
    <row r="8" spans="3:13" ht="12.75">
      <c r="C8" s="77" t="s">
        <v>145</v>
      </c>
      <c r="E8" s="77">
        <v>0</v>
      </c>
      <c r="G8" s="77">
        <v>1</v>
      </c>
      <c r="I8" s="146"/>
      <c r="J8" s="146"/>
      <c r="K8" s="146"/>
      <c r="L8" s="146"/>
      <c r="M8" s="146"/>
    </row>
    <row r="9" spans="3:13" ht="12.75">
      <c r="C9" s="77" t="s">
        <v>32</v>
      </c>
      <c r="E9" s="77">
        <v>268</v>
      </c>
      <c r="G9" s="77">
        <v>276</v>
      </c>
      <c r="I9" s="146"/>
      <c r="J9" s="146"/>
      <c r="K9" s="146"/>
      <c r="L9" s="146"/>
      <c r="M9" s="146"/>
    </row>
    <row r="10" spans="3:13" ht="12.75">
      <c r="C10" s="77" t="s">
        <v>33</v>
      </c>
      <c r="E10" s="77">
        <v>128</v>
      </c>
      <c r="G10" s="77">
        <v>127</v>
      </c>
      <c r="I10" s="146"/>
      <c r="J10" s="146"/>
      <c r="K10" s="146"/>
      <c r="L10" s="146"/>
      <c r="M10" s="146"/>
    </row>
    <row r="11" spans="3:7" ht="11.25">
      <c r="C11" s="77" t="s">
        <v>34</v>
      </c>
      <c r="E11" s="77">
        <v>107</v>
      </c>
      <c r="G11" s="77">
        <v>96</v>
      </c>
    </row>
    <row r="12" spans="3:7" ht="11.25">
      <c r="C12" s="77" t="s">
        <v>66</v>
      </c>
      <c r="E12" s="77">
        <v>50</v>
      </c>
      <c r="G12" s="77">
        <v>35</v>
      </c>
    </row>
    <row r="13" spans="4:7" ht="11.25">
      <c r="D13" s="77" t="s">
        <v>28</v>
      </c>
      <c r="E13" s="83">
        <f>SUM(E6:E12)</f>
        <v>813</v>
      </c>
      <c r="G13" s="83">
        <f>SUM(G6:G12)</f>
        <v>789</v>
      </c>
    </row>
    <row r="14" ht="11.25"/>
    <row r="15" spans="2:6" ht="11.25">
      <c r="B15" s="77" t="s">
        <v>29</v>
      </c>
      <c r="F15" s="77"/>
    </row>
    <row r="16" spans="3:7" ht="11.25">
      <c r="C16" s="77" t="s">
        <v>30</v>
      </c>
      <c r="E16" s="77">
        <v>56</v>
      </c>
      <c r="G16" s="77">
        <v>64</v>
      </c>
    </row>
    <row r="17" spans="3:7" ht="11.25">
      <c r="C17" s="77" t="s">
        <v>31</v>
      </c>
      <c r="E17" s="77">
        <v>30</v>
      </c>
      <c r="G17" s="77">
        <v>28</v>
      </c>
    </row>
    <row r="18" spans="3:7" ht="11.25">
      <c r="C18" s="77" t="s">
        <v>145</v>
      </c>
      <c r="E18" s="77">
        <v>1</v>
      </c>
      <c r="G18" s="77">
        <v>2</v>
      </c>
    </row>
    <row r="19" spans="3:7" ht="11.25">
      <c r="C19" s="77" t="s">
        <v>32</v>
      </c>
      <c r="E19" s="77">
        <v>70</v>
      </c>
      <c r="G19" s="77">
        <v>92</v>
      </c>
    </row>
    <row r="20" spans="3:7" ht="11.25">
      <c r="C20" s="77" t="s">
        <v>33</v>
      </c>
      <c r="E20" s="77">
        <v>54</v>
      </c>
      <c r="G20" s="77">
        <v>63</v>
      </c>
    </row>
    <row r="21" spans="3:7" ht="11.25">
      <c r="C21" s="77" t="s">
        <v>34</v>
      </c>
      <c r="E21" s="77">
        <v>22</v>
      </c>
      <c r="G21" s="77">
        <v>17</v>
      </c>
    </row>
    <row r="22" spans="3:7" ht="11.25">
      <c r="C22" s="77" t="s">
        <v>66</v>
      </c>
      <c r="E22" s="77">
        <v>7</v>
      </c>
      <c r="G22" s="77">
        <v>5</v>
      </c>
    </row>
    <row r="23" spans="4:7" ht="11.25">
      <c r="D23" s="77" t="s">
        <v>28</v>
      </c>
      <c r="E23" s="83">
        <f>SUM(E16:E22)</f>
        <v>240</v>
      </c>
      <c r="G23" s="83">
        <f>SUM(G16:G22)</f>
        <v>271</v>
      </c>
    </row>
    <row r="24" ht="11.25"/>
    <row r="25" spans="4:7" ht="11.25">
      <c r="D25" s="77" t="s">
        <v>9</v>
      </c>
      <c r="E25" s="83">
        <f>E23+E13</f>
        <v>1053</v>
      </c>
      <c r="G25" s="83">
        <f>G23+G13</f>
        <v>1060</v>
      </c>
    </row>
    <row r="26" ht="11.25">
      <c r="A26" s="77" t="s">
        <v>35</v>
      </c>
    </row>
    <row r="27" ht="11.25"/>
    <row r="28" spans="5:14" ht="11.25">
      <c r="E28" s="81" t="s">
        <v>147</v>
      </c>
      <c r="F28" s="82"/>
      <c r="G28" s="81" t="s">
        <v>156</v>
      </c>
      <c r="N28" s="78"/>
    </row>
    <row r="29" ht="11.25">
      <c r="N29" s="106"/>
    </row>
    <row r="30" spans="2:14" ht="12.75">
      <c r="B30" s="77" t="s">
        <v>27</v>
      </c>
      <c r="F30" s="77"/>
      <c r="I30" s="146"/>
      <c r="J30" s="146"/>
      <c r="K30" s="146"/>
      <c r="L30" s="146"/>
      <c r="M30" s="146"/>
      <c r="N30" s="106"/>
    </row>
    <row r="31" spans="3:14" ht="12.75">
      <c r="C31" s="77" t="s">
        <v>61</v>
      </c>
      <c r="E31" s="77">
        <v>109</v>
      </c>
      <c r="G31" s="77">
        <v>130</v>
      </c>
      <c r="I31" s="146"/>
      <c r="J31" s="146"/>
      <c r="K31" s="146"/>
      <c r="L31" s="146"/>
      <c r="M31" s="146"/>
      <c r="N31" s="106"/>
    </row>
    <row r="32" spans="3:14" ht="12.75">
      <c r="C32" s="77" t="s">
        <v>37</v>
      </c>
      <c r="E32" s="77">
        <v>68</v>
      </c>
      <c r="G32" s="77">
        <v>86</v>
      </c>
      <c r="I32" s="146"/>
      <c r="J32" s="146"/>
      <c r="K32" s="146"/>
      <c r="L32" s="146"/>
      <c r="M32" s="147"/>
      <c r="N32" s="106"/>
    </row>
    <row r="33" spans="3:14" ht="12.75">
      <c r="C33" s="77" t="s">
        <v>38</v>
      </c>
      <c r="E33" s="77">
        <v>165</v>
      </c>
      <c r="G33" s="77">
        <v>182</v>
      </c>
      <c r="I33" s="146"/>
      <c r="J33" s="146"/>
      <c r="K33" s="146"/>
      <c r="L33" s="146"/>
      <c r="M33" s="146"/>
      <c r="N33" s="78"/>
    </row>
    <row r="34" spans="3:13" ht="12.75">
      <c r="C34" s="77" t="s">
        <v>39</v>
      </c>
      <c r="E34" s="77">
        <v>218</v>
      </c>
      <c r="G34" s="77">
        <v>215</v>
      </c>
      <c r="H34" s="141"/>
      <c r="I34" s="146"/>
      <c r="J34" s="146"/>
      <c r="K34" s="146"/>
      <c r="L34" s="146"/>
      <c r="M34" s="146"/>
    </row>
    <row r="35" spans="3:13" ht="12.75">
      <c r="C35" s="77" t="s">
        <v>40</v>
      </c>
      <c r="E35" s="77">
        <v>39</v>
      </c>
      <c r="G35" s="77">
        <v>44</v>
      </c>
      <c r="I35" s="146"/>
      <c r="J35" s="146"/>
      <c r="K35" s="146"/>
      <c r="L35" s="146"/>
      <c r="M35" s="146"/>
    </row>
    <row r="36" spans="3:13" ht="12.75">
      <c r="C36" s="77" t="s">
        <v>65</v>
      </c>
      <c r="E36" s="77">
        <v>534</v>
      </c>
      <c r="G36" s="77">
        <v>590</v>
      </c>
      <c r="I36" s="146"/>
      <c r="J36" s="146"/>
      <c r="K36" s="146"/>
      <c r="L36" s="146"/>
      <c r="M36" s="146"/>
    </row>
    <row r="37" spans="3:13" ht="12.75">
      <c r="C37" s="77" t="s">
        <v>41</v>
      </c>
      <c r="E37" s="77">
        <v>25</v>
      </c>
      <c r="G37" s="77">
        <v>25</v>
      </c>
      <c r="I37" s="146"/>
      <c r="J37" s="146"/>
      <c r="K37" s="146"/>
      <c r="L37" s="146"/>
      <c r="M37" s="146"/>
    </row>
    <row r="38" spans="3:13" ht="12.75">
      <c r="C38" s="77" t="s">
        <v>66</v>
      </c>
      <c r="E38" s="77">
        <v>63</v>
      </c>
      <c r="G38" s="77">
        <v>68</v>
      </c>
      <c r="I38" s="146"/>
      <c r="J38" s="146"/>
      <c r="K38" s="146"/>
      <c r="L38" s="146"/>
      <c r="M38" s="146"/>
    </row>
    <row r="39" spans="4:13" ht="12.75">
      <c r="D39" s="77" t="s">
        <v>28</v>
      </c>
      <c r="E39" s="142">
        <f>SUM(E31:E38)</f>
        <v>1221</v>
      </c>
      <c r="G39" s="142">
        <f>SUM(G31:G38)</f>
        <v>1340</v>
      </c>
      <c r="I39" s="146"/>
      <c r="J39" s="146"/>
      <c r="K39" s="146"/>
      <c r="L39" s="146"/>
      <c r="M39" s="146"/>
    </row>
    <row r="40" spans="9:13" ht="12.75">
      <c r="I40" s="146"/>
      <c r="J40" s="146"/>
      <c r="K40" s="146"/>
      <c r="L40" s="146"/>
      <c r="M40" s="146"/>
    </row>
    <row r="41" spans="2:13" ht="12.75">
      <c r="B41" s="77" t="s">
        <v>29</v>
      </c>
      <c r="F41" s="77"/>
      <c r="I41" s="146"/>
      <c r="J41" s="146"/>
      <c r="K41" s="146"/>
      <c r="L41" s="147"/>
      <c r="M41" s="146"/>
    </row>
    <row r="42" spans="3:14" ht="12.75">
      <c r="C42" s="77" t="s">
        <v>61</v>
      </c>
      <c r="E42" s="77">
        <v>32</v>
      </c>
      <c r="G42" s="77">
        <v>40</v>
      </c>
      <c r="I42" s="146"/>
      <c r="J42" s="146"/>
      <c r="K42" s="146"/>
      <c r="L42" s="147"/>
      <c r="M42" s="146"/>
      <c r="N42" s="78"/>
    </row>
    <row r="43" spans="3:14" ht="12.75">
      <c r="C43" s="77" t="s">
        <v>37</v>
      </c>
      <c r="E43" s="77">
        <v>25</v>
      </c>
      <c r="G43" s="77">
        <v>18</v>
      </c>
      <c r="I43" s="146"/>
      <c r="J43" s="146"/>
      <c r="K43" s="146"/>
      <c r="L43" s="146"/>
      <c r="M43" s="146"/>
      <c r="N43" s="78"/>
    </row>
    <row r="44" spans="3:14" ht="11.25">
      <c r="C44" s="77" t="s">
        <v>38</v>
      </c>
      <c r="E44" s="77">
        <v>61</v>
      </c>
      <c r="G44" s="77">
        <v>72</v>
      </c>
      <c r="N44" s="78"/>
    </row>
    <row r="45" spans="3:14" ht="11.25">
      <c r="C45" s="77" t="s">
        <v>39</v>
      </c>
      <c r="E45" s="77">
        <v>78</v>
      </c>
      <c r="G45" s="77">
        <v>96</v>
      </c>
      <c r="N45" s="78"/>
    </row>
    <row r="46" spans="3:14" ht="11.25">
      <c r="C46" s="77" t="s">
        <v>40</v>
      </c>
      <c r="E46" s="77">
        <v>20</v>
      </c>
      <c r="G46" s="77">
        <v>15</v>
      </c>
      <c r="N46" s="78"/>
    </row>
    <row r="47" spans="3:14" ht="11.25">
      <c r="C47" s="77" t="s">
        <v>65</v>
      </c>
      <c r="E47" s="77">
        <v>137</v>
      </c>
      <c r="G47" s="77">
        <v>135</v>
      </c>
      <c r="N47" s="78"/>
    </row>
    <row r="48" spans="3:7" ht="11.25">
      <c r="C48" s="77" t="s">
        <v>41</v>
      </c>
      <c r="E48" s="77">
        <v>4</v>
      </c>
      <c r="G48" s="77">
        <v>4</v>
      </c>
    </row>
    <row r="49" spans="3:7" ht="11.25">
      <c r="C49" s="77" t="s">
        <v>66</v>
      </c>
      <c r="E49" s="77">
        <v>19</v>
      </c>
      <c r="G49" s="77">
        <v>13</v>
      </c>
    </row>
    <row r="50" spans="4:7" ht="11.25">
      <c r="D50" s="77" t="s">
        <v>28</v>
      </c>
      <c r="E50" s="83">
        <f>SUM(E42:E49)</f>
        <v>376</v>
      </c>
      <c r="G50" s="83">
        <f>SUM(G42:G49)</f>
        <v>393</v>
      </c>
    </row>
    <row r="51" ht="11.25"/>
    <row r="52" spans="4:7" ht="11.25">
      <c r="D52" s="77" t="s">
        <v>9</v>
      </c>
      <c r="E52" s="83">
        <f>E50+E39</f>
        <v>1597</v>
      </c>
      <c r="G52" s="83">
        <f>G50+G39</f>
        <v>1733</v>
      </c>
    </row>
    <row r="53" ht="11.25">
      <c r="A53" s="77" t="s">
        <v>42</v>
      </c>
    </row>
    <row r="54" ht="11.25"/>
    <row r="55" spans="5:7" ht="11.25">
      <c r="E55" s="81" t="s">
        <v>147</v>
      </c>
      <c r="F55" s="82"/>
      <c r="G55" s="81" t="s">
        <v>156</v>
      </c>
    </row>
    <row r="56" ht="11.25"/>
    <row r="57" spans="2:6" ht="11.25">
      <c r="B57" s="77" t="s">
        <v>27</v>
      </c>
      <c r="F57" s="77"/>
    </row>
    <row r="58" spans="3:7" ht="11.25">
      <c r="C58" s="77" t="s">
        <v>43</v>
      </c>
      <c r="E58" s="77">
        <v>111</v>
      </c>
      <c r="G58" s="77">
        <v>123</v>
      </c>
    </row>
    <row r="59" spans="3:13" ht="12.75">
      <c r="C59" s="77" t="s">
        <v>44</v>
      </c>
      <c r="E59" s="77">
        <v>86</v>
      </c>
      <c r="G59" s="77">
        <v>86</v>
      </c>
      <c r="I59" s="146"/>
      <c r="J59" s="146"/>
      <c r="K59" s="146"/>
      <c r="L59" s="146"/>
      <c r="M59" s="146"/>
    </row>
    <row r="60" spans="3:13" ht="12.75">
      <c r="C60" s="77" t="s">
        <v>45</v>
      </c>
      <c r="E60" s="77">
        <v>133</v>
      </c>
      <c r="G60" s="77">
        <v>132</v>
      </c>
      <c r="I60" s="146"/>
      <c r="J60" s="146"/>
      <c r="K60" s="146"/>
      <c r="L60" s="146"/>
      <c r="M60" s="146"/>
    </row>
    <row r="61" spans="3:13" ht="12.75">
      <c r="C61" s="77" t="s">
        <v>46</v>
      </c>
      <c r="E61" s="77">
        <v>83</v>
      </c>
      <c r="G61" s="77">
        <v>93</v>
      </c>
      <c r="I61" s="146"/>
      <c r="J61" s="146"/>
      <c r="K61" s="146"/>
      <c r="L61" s="146"/>
      <c r="M61" s="146"/>
    </row>
    <row r="62" spans="3:13" ht="12.75">
      <c r="C62" s="86" t="s">
        <v>127</v>
      </c>
      <c r="E62" s="77">
        <v>58</v>
      </c>
      <c r="G62" s="77">
        <v>64</v>
      </c>
      <c r="I62" s="146"/>
      <c r="J62" s="146"/>
      <c r="K62" s="146"/>
      <c r="L62" s="146"/>
      <c r="M62" s="146"/>
    </row>
    <row r="63" spans="3:13" ht="12.75">
      <c r="C63" s="77" t="s">
        <v>47</v>
      </c>
      <c r="E63" s="77">
        <v>80</v>
      </c>
      <c r="G63" s="77">
        <v>79</v>
      </c>
      <c r="I63" s="146"/>
      <c r="J63" s="146"/>
      <c r="K63" s="146"/>
      <c r="L63" s="146"/>
      <c r="M63" s="146"/>
    </row>
    <row r="64" spans="3:13" ht="12.75">
      <c r="C64" s="77" t="s">
        <v>48</v>
      </c>
      <c r="E64" s="77">
        <v>42</v>
      </c>
      <c r="G64" s="77">
        <v>38</v>
      </c>
      <c r="I64" s="146"/>
      <c r="J64" s="146"/>
      <c r="K64" s="146"/>
      <c r="L64" s="146"/>
      <c r="M64" s="146"/>
    </row>
    <row r="65" spans="3:13" ht="12.75">
      <c r="C65" s="77" t="s">
        <v>49</v>
      </c>
      <c r="E65" s="77">
        <v>24</v>
      </c>
      <c r="G65" s="77">
        <v>30</v>
      </c>
      <c r="I65" s="146"/>
      <c r="J65" s="146"/>
      <c r="K65" s="146"/>
      <c r="L65" s="146"/>
      <c r="M65" s="146"/>
    </row>
    <row r="66" spans="3:13" ht="12.75">
      <c r="C66" s="77" t="s">
        <v>50</v>
      </c>
      <c r="E66" s="77">
        <v>51</v>
      </c>
      <c r="G66" s="77">
        <v>57</v>
      </c>
      <c r="I66" s="146"/>
      <c r="J66" s="146"/>
      <c r="K66" s="146"/>
      <c r="L66" s="146"/>
      <c r="M66" s="146"/>
    </row>
    <row r="67" spans="3:13" ht="12.75">
      <c r="C67" s="77" t="s">
        <v>51</v>
      </c>
      <c r="E67" s="77">
        <v>133</v>
      </c>
      <c r="G67" s="77">
        <v>127</v>
      </c>
      <c r="I67" s="146"/>
      <c r="J67" s="146"/>
      <c r="K67" s="146"/>
      <c r="L67" s="146"/>
      <c r="M67" s="147"/>
    </row>
    <row r="68" spans="3:13" ht="12.75">
      <c r="C68" s="77" t="s">
        <v>52</v>
      </c>
      <c r="E68" s="77">
        <v>35</v>
      </c>
      <c r="G68" s="77">
        <v>26</v>
      </c>
      <c r="I68" s="146"/>
      <c r="J68" s="146"/>
      <c r="K68" s="146"/>
      <c r="L68" s="146"/>
      <c r="M68" s="146"/>
    </row>
    <row r="69" spans="3:13" ht="12.75">
      <c r="C69" s="77" t="s">
        <v>66</v>
      </c>
      <c r="E69" s="77">
        <v>36</v>
      </c>
      <c r="G69" s="77">
        <v>37</v>
      </c>
      <c r="I69" s="146"/>
      <c r="J69" s="146"/>
      <c r="K69" s="146"/>
      <c r="L69" s="146"/>
      <c r="M69" s="146"/>
    </row>
    <row r="70" spans="4:13" ht="12.75">
      <c r="D70" s="77" t="s">
        <v>28</v>
      </c>
      <c r="E70" s="83">
        <f>SUM(E58:E69)</f>
        <v>872</v>
      </c>
      <c r="G70" s="83">
        <f>SUM(G58:G69)</f>
        <v>892</v>
      </c>
      <c r="I70" s="146"/>
      <c r="J70" s="146"/>
      <c r="K70" s="146"/>
      <c r="L70" s="146"/>
      <c r="M70" s="146"/>
    </row>
    <row r="71" spans="9:13" ht="12.75">
      <c r="I71" s="146"/>
      <c r="J71" s="146"/>
      <c r="K71" s="146"/>
      <c r="L71" s="146"/>
      <c r="M71" s="146"/>
    </row>
    <row r="72" spans="2:6" ht="11.25">
      <c r="B72" s="77" t="s">
        <v>29</v>
      </c>
      <c r="F72" s="77"/>
    </row>
    <row r="73" spans="3:7" ht="11.25">
      <c r="C73" s="77" t="s">
        <v>43</v>
      </c>
      <c r="E73" s="77">
        <v>40</v>
      </c>
      <c r="G73" s="77">
        <v>42</v>
      </c>
    </row>
    <row r="74" spans="3:7" ht="11.25">
      <c r="C74" s="77" t="s">
        <v>44</v>
      </c>
      <c r="E74" s="77">
        <v>30</v>
      </c>
      <c r="G74" s="77">
        <v>22</v>
      </c>
    </row>
    <row r="75" spans="3:7" ht="11.25">
      <c r="C75" s="77" t="s">
        <v>45</v>
      </c>
      <c r="E75" s="77">
        <v>17</v>
      </c>
      <c r="G75" s="77">
        <v>16</v>
      </c>
    </row>
    <row r="76" spans="3:7" ht="11.25">
      <c r="C76" s="77" t="s">
        <v>46</v>
      </c>
      <c r="E76" s="77">
        <v>30</v>
      </c>
      <c r="G76" s="77">
        <v>27</v>
      </c>
    </row>
    <row r="77" spans="3:7" ht="11.25">
      <c r="C77" s="86" t="s">
        <v>127</v>
      </c>
      <c r="E77" s="77">
        <v>30</v>
      </c>
      <c r="G77" s="77">
        <v>21</v>
      </c>
    </row>
    <row r="78" spans="3:7" ht="11.25">
      <c r="C78" s="77" t="s">
        <v>47</v>
      </c>
      <c r="E78" s="77">
        <v>27</v>
      </c>
      <c r="G78" s="77">
        <v>24</v>
      </c>
    </row>
    <row r="79" spans="3:7" ht="11.25">
      <c r="C79" s="77" t="s">
        <v>48</v>
      </c>
      <c r="E79" s="77">
        <v>16</v>
      </c>
      <c r="G79" s="77">
        <v>17</v>
      </c>
    </row>
    <row r="80" spans="3:7" ht="11.25">
      <c r="C80" s="77" t="s">
        <v>49</v>
      </c>
      <c r="E80" s="77">
        <v>15</v>
      </c>
      <c r="G80" s="77">
        <v>13</v>
      </c>
    </row>
    <row r="81" spans="3:7" ht="11.25">
      <c r="C81" s="77" t="s">
        <v>50</v>
      </c>
      <c r="E81" s="77">
        <v>18</v>
      </c>
      <c r="G81" s="77">
        <v>13</v>
      </c>
    </row>
    <row r="82" spans="3:7" ht="11.25">
      <c r="C82" s="77" t="s">
        <v>51</v>
      </c>
      <c r="E82" s="77">
        <v>42</v>
      </c>
      <c r="G82" s="77">
        <v>46</v>
      </c>
    </row>
    <row r="83" spans="3:7" ht="11.25">
      <c r="C83" s="77" t="s">
        <v>52</v>
      </c>
      <c r="E83" s="77">
        <v>20</v>
      </c>
      <c r="G83" s="77">
        <v>10</v>
      </c>
    </row>
    <row r="84" spans="3:7" ht="11.25">
      <c r="C84" s="77" t="s">
        <v>66</v>
      </c>
      <c r="E84" s="77">
        <v>7</v>
      </c>
      <c r="G84" s="77">
        <v>6</v>
      </c>
    </row>
    <row r="85" spans="4:7" ht="11.25">
      <c r="D85" s="77" t="s">
        <v>28</v>
      </c>
      <c r="E85" s="83">
        <f>SUM(E73:E84)</f>
        <v>292</v>
      </c>
      <c r="G85" s="83">
        <f>SUM(G73:G84)</f>
        <v>257</v>
      </c>
    </row>
    <row r="86" ht="11.25"/>
    <row r="87" spans="4:7" ht="11.25">
      <c r="D87" s="77" t="s">
        <v>9</v>
      </c>
      <c r="E87" s="83">
        <f>E85+E70</f>
        <v>1164</v>
      </c>
      <c r="G87" s="83">
        <f>G85+G70</f>
        <v>1149</v>
      </c>
    </row>
    <row r="88" spans="5:7" ht="11.25">
      <c r="E88" s="78"/>
      <c r="G88" s="78"/>
    </row>
    <row r="89" spans="5:7" ht="11.25">
      <c r="E89" s="78"/>
      <c r="G89" s="78"/>
    </row>
    <row r="90" spans="5:7" ht="11.25">
      <c r="E90" s="78"/>
      <c r="G90" s="78"/>
    </row>
    <row r="91" spans="5:7" ht="11.25">
      <c r="E91" s="78"/>
      <c r="G91" s="78"/>
    </row>
    <row r="92" spans="1:7" ht="11.25">
      <c r="A92" s="77" t="s">
        <v>112</v>
      </c>
      <c r="E92" s="80"/>
      <c r="F92" s="80"/>
      <c r="G92" s="80"/>
    </row>
    <row r="93" spans="1:7" ht="11.25">
      <c r="A93" s="80"/>
      <c r="B93" s="80"/>
      <c r="C93" s="80"/>
      <c r="E93" s="81" t="s">
        <v>147</v>
      </c>
      <c r="G93" s="81" t="s">
        <v>156</v>
      </c>
    </row>
    <row r="94" spans="5:7" ht="11.25">
      <c r="E94" s="80"/>
      <c r="F94" s="80"/>
      <c r="G94" s="80"/>
    </row>
    <row r="95" spans="2:7" ht="11.25">
      <c r="B95" s="77" t="s">
        <v>27</v>
      </c>
      <c r="E95" s="78"/>
      <c r="G95" s="78"/>
    </row>
    <row r="96" spans="3:7" ht="11.25">
      <c r="C96" s="77" t="s">
        <v>113</v>
      </c>
      <c r="E96" s="78">
        <v>132</v>
      </c>
      <c r="G96" s="78">
        <v>193</v>
      </c>
    </row>
    <row r="97" spans="3:7" ht="11.25">
      <c r="C97" s="77" t="s">
        <v>114</v>
      </c>
      <c r="E97" s="78">
        <v>250</v>
      </c>
      <c r="G97" s="78">
        <v>281</v>
      </c>
    </row>
    <row r="98" spans="3:7" ht="11.25">
      <c r="C98" s="77" t="s">
        <v>115</v>
      </c>
      <c r="E98" s="78">
        <v>28</v>
      </c>
      <c r="G98" s="78">
        <v>8</v>
      </c>
    </row>
    <row r="99" spans="3:7" ht="11.25">
      <c r="C99" s="77" t="s">
        <v>116</v>
      </c>
      <c r="E99" s="78">
        <v>108</v>
      </c>
      <c r="G99" s="78">
        <v>140</v>
      </c>
    </row>
    <row r="100" spans="4:7" ht="11.25">
      <c r="D100" s="77" t="s">
        <v>28</v>
      </c>
      <c r="E100" s="83">
        <f>SUM(E96:E99)</f>
        <v>518</v>
      </c>
      <c r="G100" s="83">
        <f>SUM(G96:G99)</f>
        <v>622</v>
      </c>
    </row>
    <row r="101" spans="5:7" ht="11.25">
      <c r="E101" s="78"/>
      <c r="G101" s="78"/>
    </row>
    <row r="102" spans="2:7" ht="11.25">
      <c r="B102" s="77" t="s">
        <v>29</v>
      </c>
      <c r="E102" s="78"/>
      <c r="G102" s="78"/>
    </row>
    <row r="103" spans="3:7" ht="11.25">
      <c r="C103" s="77" t="s">
        <v>113</v>
      </c>
      <c r="E103" s="78">
        <v>28</v>
      </c>
      <c r="G103" s="78">
        <v>8</v>
      </c>
    </row>
    <row r="104" spans="3:7" ht="11.25">
      <c r="C104" s="77" t="s">
        <v>114</v>
      </c>
      <c r="E104" s="78">
        <v>103</v>
      </c>
      <c r="G104" s="78">
        <v>91</v>
      </c>
    </row>
    <row r="105" spans="3:7" ht="11.25">
      <c r="C105" s="77" t="s">
        <v>115</v>
      </c>
      <c r="E105" s="78">
        <v>4</v>
      </c>
      <c r="G105" s="78">
        <v>6</v>
      </c>
    </row>
    <row r="106" spans="3:7" ht="11.25">
      <c r="C106" s="77" t="s">
        <v>116</v>
      </c>
      <c r="E106" s="78">
        <v>9</v>
      </c>
      <c r="G106" s="78">
        <v>6</v>
      </c>
    </row>
    <row r="107" spans="4:7" ht="11.25">
      <c r="D107" s="77" t="s">
        <v>28</v>
      </c>
      <c r="E107" s="83">
        <f>SUM(E103:E106)</f>
        <v>144</v>
      </c>
      <c r="G107" s="83">
        <f>SUM(G103:G106)</f>
        <v>111</v>
      </c>
    </row>
    <row r="108" spans="5:7" ht="11.25">
      <c r="E108" s="78"/>
      <c r="G108" s="78"/>
    </row>
    <row r="109" spans="4:7" ht="11.25">
      <c r="D109" s="77" t="s">
        <v>9</v>
      </c>
      <c r="E109" s="83">
        <f>E107+E100</f>
        <v>662</v>
      </c>
      <c r="G109" s="83">
        <f>G107+G100</f>
        <v>733</v>
      </c>
    </row>
    <row r="110" spans="5:7" ht="11.25">
      <c r="E110" s="78"/>
      <c r="G110" s="78"/>
    </row>
    <row r="111" spans="5:7" ht="11.25">
      <c r="E111" s="78"/>
      <c r="G111" s="78"/>
    </row>
    <row r="112" ht="11.25">
      <c r="A112" s="77" t="s">
        <v>53</v>
      </c>
    </row>
    <row r="113" ht="11.25"/>
    <row r="114" spans="5:13" ht="12.75">
      <c r="E114" s="81" t="s">
        <v>147</v>
      </c>
      <c r="F114" s="82"/>
      <c r="G114" s="81" t="s">
        <v>156</v>
      </c>
      <c r="I114" s="146"/>
      <c r="J114" s="146"/>
      <c r="K114" s="146"/>
      <c r="L114" s="146"/>
      <c r="M114" s="146"/>
    </row>
    <row r="115" spans="9:13" ht="12.75">
      <c r="I115" s="146"/>
      <c r="J115" s="146"/>
      <c r="K115" s="146"/>
      <c r="L115" s="146"/>
      <c r="M115" s="146"/>
    </row>
    <row r="116" spans="2:13" ht="12.75">
      <c r="B116" s="77" t="s">
        <v>27</v>
      </c>
      <c r="F116" s="77"/>
      <c r="I116" s="146"/>
      <c r="J116" s="146"/>
      <c r="K116" s="146"/>
      <c r="L116" s="146"/>
      <c r="M116" s="146"/>
    </row>
    <row r="117" spans="3:13" ht="12.75">
      <c r="C117" s="77" t="s">
        <v>54</v>
      </c>
      <c r="E117" s="77">
        <v>349</v>
      </c>
      <c r="G117" s="77">
        <v>368</v>
      </c>
      <c r="I117" s="146"/>
      <c r="J117" s="146"/>
      <c r="K117" s="146"/>
      <c r="L117" s="146"/>
      <c r="M117" s="146"/>
    </row>
    <row r="118" spans="3:13" ht="12.75">
      <c r="C118" s="77" t="s">
        <v>55</v>
      </c>
      <c r="E118" s="77">
        <v>63</v>
      </c>
      <c r="G118" s="77">
        <v>65</v>
      </c>
      <c r="I118" s="146"/>
      <c r="J118" s="146"/>
      <c r="K118" s="146"/>
      <c r="L118" s="146"/>
      <c r="M118" s="146"/>
    </row>
    <row r="119" spans="3:13" ht="12.75">
      <c r="C119" s="77" t="s">
        <v>56</v>
      </c>
      <c r="E119" s="77">
        <v>136</v>
      </c>
      <c r="G119" s="77">
        <v>143</v>
      </c>
      <c r="I119" s="146"/>
      <c r="J119" s="146"/>
      <c r="K119" s="146"/>
      <c r="L119" s="146"/>
      <c r="M119" s="146"/>
    </row>
    <row r="120" spans="3:13" ht="12.75">
      <c r="C120" s="77" t="s">
        <v>159</v>
      </c>
      <c r="E120" s="77">
        <v>0</v>
      </c>
      <c r="G120" s="77">
        <v>17</v>
      </c>
      <c r="I120" s="146"/>
      <c r="J120" s="146"/>
      <c r="K120" s="146"/>
      <c r="L120" s="146"/>
      <c r="M120" s="146"/>
    </row>
    <row r="121" spans="3:13" ht="12.75">
      <c r="C121" s="77" t="s">
        <v>57</v>
      </c>
      <c r="E121" s="77">
        <v>45</v>
      </c>
      <c r="G121" s="77">
        <v>56</v>
      </c>
      <c r="I121" s="146"/>
      <c r="J121" s="146"/>
      <c r="K121" s="146"/>
      <c r="L121" s="146"/>
      <c r="M121" s="146"/>
    </row>
    <row r="122" spans="3:13" ht="12.75">
      <c r="C122" s="77" t="s">
        <v>58</v>
      </c>
      <c r="E122" s="77">
        <v>94</v>
      </c>
      <c r="G122" s="77">
        <v>100</v>
      </c>
      <c r="I122" s="146"/>
      <c r="J122" s="146"/>
      <c r="K122" s="146"/>
      <c r="L122" s="146"/>
      <c r="M122" s="146"/>
    </row>
    <row r="123" spans="3:13" ht="12.75">
      <c r="C123" s="77" t="s">
        <v>66</v>
      </c>
      <c r="E123" s="77">
        <v>48</v>
      </c>
      <c r="G123" s="77">
        <v>32</v>
      </c>
      <c r="I123" s="146"/>
      <c r="J123" s="146"/>
      <c r="K123" s="146"/>
      <c r="L123" s="146"/>
      <c r="M123" s="146"/>
    </row>
    <row r="124" spans="4:13" ht="12.75">
      <c r="D124" s="77" t="s">
        <v>28</v>
      </c>
      <c r="E124" s="83">
        <f>SUM(E117:E123)</f>
        <v>735</v>
      </c>
      <c r="G124" s="83">
        <f>SUM(G117:G123)</f>
        <v>781</v>
      </c>
      <c r="I124" s="146"/>
      <c r="J124" s="146"/>
      <c r="K124" s="146"/>
      <c r="L124" s="146"/>
      <c r="M124" s="146"/>
    </row>
    <row r="125" spans="9:13" ht="12.75">
      <c r="I125" s="146"/>
      <c r="J125" s="146"/>
      <c r="K125" s="146"/>
      <c r="L125" s="146"/>
      <c r="M125" s="146"/>
    </row>
    <row r="126" spans="2:13" ht="12.75">
      <c r="B126" s="77" t="s">
        <v>29</v>
      </c>
      <c r="F126" s="77"/>
      <c r="I126" s="146"/>
      <c r="J126" s="146"/>
      <c r="K126" s="146"/>
      <c r="L126" s="146"/>
      <c r="M126" s="146"/>
    </row>
    <row r="127" spans="3:13" ht="12.75">
      <c r="C127" s="77" t="s">
        <v>54</v>
      </c>
      <c r="E127" s="77">
        <v>90</v>
      </c>
      <c r="G127" s="77">
        <v>105</v>
      </c>
      <c r="I127" s="146"/>
      <c r="J127" s="146"/>
      <c r="K127" s="146"/>
      <c r="L127" s="146"/>
      <c r="M127" s="146"/>
    </row>
    <row r="128" spans="3:13" ht="12.75">
      <c r="C128" s="77" t="s">
        <v>55</v>
      </c>
      <c r="E128" s="77">
        <v>30</v>
      </c>
      <c r="G128" s="77">
        <v>17</v>
      </c>
      <c r="I128" s="146"/>
      <c r="J128" s="146"/>
      <c r="K128" s="146"/>
      <c r="L128" s="146"/>
      <c r="M128" s="146"/>
    </row>
    <row r="129" spans="3:13" ht="12.75">
      <c r="C129" s="77" t="s">
        <v>56</v>
      </c>
      <c r="E129" s="77">
        <v>74</v>
      </c>
      <c r="G129" s="77">
        <v>75</v>
      </c>
      <c r="I129" s="146"/>
      <c r="J129" s="146"/>
      <c r="K129" s="146"/>
      <c r="L129" s="146"/>
      <c r="M129" s="146"/>
    </row>
    <row r="130" spans="3:13" ht="12.75">
      <c r="C130" s="77" t="s">
        <v>159</v>
      </c>
      <c r="E130" s="77">
        <v>0</v>
      </c>
      <c r="G130" s="77">
        <v>5</v>
      </c>
      <c r="I130" s="146"/>
      <c r="J130" s="146"/>
      <c r="K130" s="146"/>
      <c r="L130" s="146"/>
      <c r="M130" s="146"/>
    </row>
    <row r="131" spans="3:13" ht="12.75">
      <c r="C131" s="77" t="s">
        <v>57</v>
      </c>
      <c r="E131" s="77">
        <v>20</v>
      </c>
      <c r="G131" s="77">
        <v>24</v>
      </c>
      <c r="I131" s="146"/>
      <c r="J131" s="146"/>
      <c r="K131" s="146"/>
      <c r="L131" s="146"/>
      <c r="M131" s="146"/>
    </row>
    <row r="132" spans="3:13" ht="12.75">
      <c r="C132" s="77" t="s">
        <v>58</v>
      </c>
      <c r="E132" s="77">
        <v>12</v>
      </c>
      <c r="G132" s="77">
        <v>15</v>
      </c>
      <c r="I132" s="146"/>
      <c r="J132" s="146"/>
      <c r="K132" s="146"/>
      <c r="L132" s="146"/>
      <c r="M132" s="146"/>
    </row>
    <row r="133" spans="3:13" ht="12.75">
      <c r="C133" s="77" t="s">
        <v>66</v>
      </c>
      <c r="E133" s="77">
        <v>10</v>
      </c>
      <c r="G133" s="77">
        <v>10</v>
      </c>
      <c r="I133" s="146"/>
      <c r="J133" s="146"/>
      <c r="K133" s="146"/>
      <c r="L133" s="146"/>
      <c r="M133" s="146"/>
    </row>
    <row r="134" spans="4:13" ht="12.75">
      <c r="D134" s="77" t="s">
        <v>28</v>
      </c>
      <c r="E134" s="83">
        <f>SUM(E127:E133)</f>
        <v>236</v>
      </c>
      <c r="G134" s="83">
        <f>SUM(G127:G133)</f>
        <v>251</v>
      </c>
      <c r="I134" s="146"/>
      <c r="J134" s="146"/>
      <c r="K134" s="146"/>
      <c r="L134" s="146"/>
      <c r="M134" s="146"/>
    </row>
    <row r="135" spans="9:13" ht="12.75">
      <c r="I135" s="146"/>
      <c r="J135" s="146"/>
      <c r="K135" s="146"/>
      <c r="L135" s="146"/>
      <c r="M135" s="146"/>
    </row>
    <row r="136" spans="4:13" ht="12.75">
      <c r="D136" s="77" t="s">
        <v>9</v>
      </c>
      <c r="E136" s="83">
        <f>E134+E124</f>
        <v>971</v>
      </c>
      <c r="G136" s="83">
        <f>G134+G124</f>
        <v>1032</v>
      </c>
      <c r="I136" s="146"/>
      <c r="J136" s="146"/>
      <c r="K136" s="146"/>
      <c r="L136" s="146"/>
      <c r="M136" s="146"/>
    </row>
    <row r="137" spans="5:13" ht="12.75">
      <c r="E137" s="78"/>
      <c r="G137" s="78"/>
      <c r="I137" s="146"/>
      <c r="J137" s="146"/>
      <c r="K137" s="146"/>
      <c r="L137" s="147"/>
      <c r="M137" s="146"/>
    </row>
    <row r="138" spans="1:13" ht="12.75">
      <c r="A138" s="77" t="s">
        <v>122</v>
      </c>
      <c r="E138" s="78"/>
      <c r="G138" s="78"/>
      <c r="I138" s="146"/>
      <c r="J138" s="146"/>
      <c r="K138" s="146"/>
      <c r="L138" s="146"/>
      <c r="M138" s="146"/>
    </row>
    <row r="139" spans="5:13" ht="12.75">
      <c r="E139" s="81" t="s">
        <v>147</v>
      </c>
      <c r="F139" s="82"/>
      <c r="G139" s="81" t="s">
        <v>156</v>
      </c>
      <c r="I139" s="146"/>
      <c r="J139" s="146"/>
      <c r="K139" s="146"/>
      <c r="L139" s="147"/>
      <c r="M139" s="146"/>
    </row>
    <row r="140" spans="2:13" ht="12.75">
      <c r="B140" s="77" t="s">
        <v>27</v>
      </c>
      <c r="E140" s="78"/>
      <c r="G140" s="78"/>
      <c r="I140" s="146"/>
      <c r="J140" s="146"/>
      <c r="K140" s="146"/>
      <c r="L140" s="146"/>
      <c r="M140" s="146"/>
    </row>
    <row r="141" spans="3:13" ht="12.75">
      <c r="C141" s="77" t="s">
        <v>6</v>
      </c>
      <c r="E141" s="78">
        <v>0</v>
      </c>
      <c r="G141" s="78">
        <v>0</v>
      </c>
      <c r="I141" s="146"/>
      <c r="J141" s="146"/>
      <c r="K141" s="146"/>
      <c r="L141" s="146"/>
      <c r="M141" s="146"/>
    </row>
    <row r="142" spans="3:13" ht="12.75">
      <c r="C142" s="77" t="s">
        <v>118</v>
      </c>
      <c r="E142" s="78">
        <v>0</v>
      </c>
      <c r="G142" s="78">
        <v>0</v>
      </c>
      <c r="I142" s="146"/>
      <c r="J142" s="146"/>
      <c r="K142" s="146"/>
      <c r="L142" s="146"/>
      <c r="M142" s="146"/>
    </row>
    <row r="143" spans="4:13" ht="12.75">
      <c r="D143" s="77" t="s">
        <v>28</v>
      </c>
      <c r="E143" s="83">
        <f>SUM(E141:E142)</f>
        <v>0</v>
      </c>
      <c r="G143" s="83">
        <f>SUM(G141:G142)</f>
        <v>0</v>
      </c>
      <c r="I143" s="146"/>
      <c r="J143" s="146"/>
      <c r="K143" s="146"/>
      <c r="L143" s="146"/>
      <c r="M143" s="146"/>
    </row>
    <row r="144" spans="5:13" ht="12.75">
      <c r="E144" s="78"/>
      <c r="G144" s="78"/>
      <c r="I144" s="146"/>
      <c r="J144" s="146"/>
      <c r="K144" s="146"/>
      <c r="L144" s="146"/>
      <c r="M144" s="146"/>
    </row>
    <row r="145" spans="2:13" ht="12.75">
      <c r="B145" s="77" t="s">
        <v>29</v>
      </c>
      <c r="E145" s="78"/>
      <c r="G145" s="78"/>
      <c r="I145" s="146"/>
      <c r="J145" s="146"/>
      <c r="K145" s="146"/>
      <c r="L145" s="146"/>
      <c r="M145" s="146"/>
    </row>
    <row r="146" spans="3:13" ht="12.75">
      <c r="C146" s="77" t="s">
        <v>6</v>
      </c>
      <c r="E146" s="78">
        <v>2</v>
      </c>
      <c r="G146" s="78">
        <v>1</v>
      </c>
      <c r="I146" s="146"/>
      <c r="J146" s="146"/>
      <c r="K146" s="146"/>
      <c r="L146" s="147"/>
      <c r="M146" s="146"/>
    </row>
    <row r="147" spans="3:13" ht="12.75">
      <c r="C147" s="77" t="s">
        <v>118</v>
      </c>
      <c r="E147" s="78">
        <v>39</v>
      </c>
      <c r="G147" s="78">
        <v>43</v>
      </c>
      <c r="I147" s="146"/>
      <c r="J147" s="146"/>
      <c r="K147" s="146"/>
      <c r="L147" s="147"/>
      <c r="M147" s="146"/>
    </row>
    <row r="148" spans="4:13" ht="12.75">
      <c r="D148" s="77" t="s">
        <v>28</v>
      </c>
      <c r="E148" s="83">
        <f>SUM(E146:E147)</f>
        <v>41</v>
      </c>
      <c r="G148" s="83">
        <f>SUM(G146:G147)</f>
        <v>44</v>
      </c>
      <c r="I148" s="146"/>
      <c r="J148" s="146"/>
      <c r="K148" s="146"/>
      <c r="L148" s="146"/>
      <c r="M148" s="146"/>
    </row>
    <row r="149" spans="5:13" ht="12.75">
      <c r="E149" s="78"/>
      <c r="G149" s="78"/>
      <c r="I149" s="146"/>
      <c r="J149" s="146"/>
      <c r="K149" s="146"/>
      <c r="L149" s="146"/>
      <c r="M149" s="146"/>
    </row>
    <row r="150" spans="4:13" ht="12.75">
      <c r="D150" s="77" t="s">
        <v>9</v>
      </c>
      <c r="E150" s="83">
        <f>E148+E143</f>
        <v>41</v>
      </c>
      <c r="G150" s="83">
        <f>G148+G143</f>
        <v>44</v>
      </c>
      <c r="I150" s="146"/>
      <c r="J150" s="146"/>
      <c r="K150" s="146"/>
      <c r="L150" s="146"/>
      <c r="M150" s="146"/>
    </row>
    <row r="151" spans="1:13" ht="12.75">
      <c r="A151" s="54"/>
      <c r="I151" s="146"/>
      <c r="J151" s="146"/>
      <c r="K151" s="146"/>
      <c r="L151" s="146"/>
      <c r="M151" s="146"/>
    </row>
    <row r="152" spans="1:13" ht="12.75">
      <c r="A152" s="84"/>
      <c r="I152" s="146"/>
      <c r="J152" s="146"/>
      <c r="K152" s="146"/>
      <c r="L152" s="146"/>
      <c r="M152" s="146"/>
    </row>
    <row r="153" spans="1:13" ht="12.75">
      <c r="A153" s="54"/>
      <c r="I153" s="146"/>
      <c r="J153" s="146"/>
      <c r="K153" s="146"/>
      <c r="L153" s="146"/>
      <c r="M153" s="146"/>
    </row>
    <row r="154" spans="9:13" ht="12.75">
      <c r="I154" s="146"/>
      <c r="J154" s="146"/>
      <c r="K154" s="146"/>
      <c r="L154" s="146"/>
      <c r="M154" s="146"/>
    </row>
    <row r="155" spans="9:13" ht="12.75">
      <c r="I155" s="146"/>
      <c r="J155" s="146"/>
      <c r="K155" s="146"/>
      <c r="L155" s="146"/>
      <c r="M155" s="146"/>
    </row>
    <row r="156" spans="9:13" ht="12.75">
      <c r="I156" s="146"/>
      <c r="J156" s="146"/>
      <c r="K156" s="146"/>
      <c r="L156" s="146"/>
      <c r="M156" s="146"/>
    </row>
    <row r="157" spans="9:13" ht="12.75">
      <c r="I157" s="146"/>
      <c r="J157" s="146"/>
      <c r="K157" s="146"/>
      <c r="L157" s="147"/>
      <c r="M157" s="146"/>
    </row>
    <row r="158" spans="9:13" ht="12.75">
      <c r="I158" s="146"/>
      <c r="J158" s="146"/>
      <c r="K158" s="146"/>
      <c r="L158" s="146"/>
      <c r="M158" s="146"/>
    </row>
    <row r="159" spans="9:13" ht="12.75">
      <c r="I159" s="146"/>
      <c r="J159" s="146"/>
      <c r="K159" s="146"/>
      <c r="L159" s="146"/>
      <c r="M159" s="146"/>
    </row>
  </sheetData>
  <printOptions/>
  <pageMargins left="0.75" right="0.75" top="1.25" bottom="0.75" header="0.25" footer="0.25"/>
  <pageSetup horizontalDpi="300" verticalDpi="300" orientation="portrait" scale="96" r:id="rId3"/>
  <headerFooter alignWithMargins="0">
    <oddHeader>&amp;CThe University of Alabama in Huntsville
Undergraduate Headcount Enrollment Report
Fall 2009</oddHeader>
    <oddFooter>&amp;L&amp;8Office of Institutional Research
&amp;F  (np)
Census: 09/02/09&amp;C&amp;8&amp;P</oddFooter>
  </headerFooter>
  <rowBreaks count="5" manualBreakCount="5">
    <brk id="25" max="255" man="1"/>
    <brk id="52" max="255" man="1"/>
    <brk id="91" max="255" man="1"/>
    <brk id="111" max="255" man="1"/>
    <brk id="137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0"/>
  <sheetViews>
    <sheetView workbookViewId="0" topLeftCell="A139">
      <selection activeCell="A1" sqref="A1"/>
    </sheetView>
  </sheetViews>
  <sheetFormatPr defaultColWidth="9.140625" defaultRowHeight="12.75"/>
  <cols>
    <col min="1" max="3" width="9.140625" style="77" customWidth="1"/>
    <col min="4" max="4" width="10.00390625" style="77" customWidth="1"/>
    <col min="5" max="16384" width="9.140625" style="77" customWidth="1"/>
  </cols>
  <sheetData>
    <row r="1" spans="5:7" ht="11.25">
      <c r="E1" s="81" t="s">
        <v>147</v>
      </c>
      <c r="F1" s="78"/>
      <c r="G1" s="81" t="s">
        <v>156</v>
      </c>
    </row>
    <row r="2" spans="1:2" ht="11.25">
      <c r="A2" s="80"/>
      <c r="B2" s="77" t="s">
        <v>150</v>
      </c>
    </row>
    <row r="3" ht="11.25">
      <c r="F3" s="78"/>
    </row>
    <row r="4" spans="2:6" ht="11.25">
      <c r="B4" s="80"/>
      <c r="C4" s="77" t="s">
        <v>27</v>
      </c>
      <c r="F4" s="78"/>
    </row>
    <row r="5" ht="11.25">
      <c r="F5" s="78"/>
    </row>
    <row r="6" spans="3:7" ht="11.25">
      <c r="C6" s="80"/>
      <c r="D6" s="77" t="s">
        <v>30</v>
      </c>
      <c r="E6" s="77">
        <v>7</v>
      </c>
      <c r="F6" s="78"/>
      <c r="G6" s="77">
        <v>16</v>
      </c>
    </row>
    <row r="7" spans="3:7" ht="11.25">
      <c r="C7" s="80"/>
      <c r="D7" s="77" t="s">
        <v>136</v>
      </c>
      <c r="E7" s="77">
        <v>1</v>
      </c>
      <c r="F7" s="78"/>
      <c r="G7" s="77">
        <v>0</v>
      </c>
    </row>
    <row r="8" spans="3:7" ht="11.25">
      <c r="C8" s="80"/>
      <c r="D8" s="77" t="s">
        <v>32</v>
      </c>
      <c r="E8" s="77">
        <v>32</v>
      </c>
      <c r="F8" s="78"/>
      <c r="G8" s="77">
        <v>41</v>
      </c>
    </row>
    <row r="9" spans="3:7" ht="11.25">
      <c r="C9" s="80"/>
      <c r="D9" s="77" t="s">
        <v>33</v>
      </c>
      <c r="E9" s="77">
        <v>3</v>
      </c>
      <c r="F9" s="78"/>
      <c r="G9" s="77">
        <v>6</v>
      </c>
    </row>
    <row r="10" spans="3:7" ht="11.25">
      <c r="C10" s="80"/>
      <c r="D10" s="85" t="s">
        <v>28</v>
      </c>
      <c r="E10" s="83">
        <f>SUM(E6:E9)</f>
        <v>43</v>
      </c>
      <c r="F10" s="78"/>
      <c r="G10" s="83">
        <f>SUM(G6:G9)</f>
        <v>63</v>
      </c>
    </row>
    <row r="11" ht="11.25">
      <c r="F11" s="78"/>
    </row>
    <row r="12" spans="1:6" ht="11.25">
      <c r="A12" s="80"/>
      <c r="B12" s="80"/>
      <c r="C12" s="77" t="s">
        <v>29</v>
      </c>
      <c r="F12" s="78"/>
    </row>
    <row r="13" spans="3:6" ht="11.25">
      <c r="C13" s="80"/>
      <c r="F13" s="78"/>
    </row>
    <row r="14" spans="3:7" ht="11.25">
      <c r="C14" s="80"/>
      <c r="D14" s="80" t="s">
        <v>30</v>
      </c>
      <c r="E14" s="77">
        <v>27</v>
      </c>
      <c r="F14" s="78"/>
      <c r="G14" s="77">
        <v>31</v>
      </c>
    </row>
    <row r="15" spans="3:7" ht="11.25">
      <c r="C15" s="80"/>
      <c r="D15" s="80" t="s">
        <v>136</v>
      </c>
      <c r="E15" s="77">
        <v>13</v>
      </c>
      <c r="F15" s="78"/>
      <c r="G15" s="77">
        <v>13</v>
      </c>
    </row>
    <row r="16" spans="3:7" ht="11.25">
      <c r="C16" s="80"/>
      <c r="D16" s="80" t="s">
        <v>32</v>
      </c>
      <c r="E16" s="77">
        <v>141</v>
      </c>
      <c r="F16" s="78"/>
      <c r="G16" s="77">
        <v>155</v>
      </c>
    </row>
    <row r="17" spans="3:7" ht="11.25">
      <c r="C17" s="80"/>
      <c r="D17" s="80" t="s">
        <v>33</v>
      </c>
      <c r="E17" s="77">
        <v>31</v>
      </c>
      <c r="F17" s="78"/>
      <c r="G17" s="77">
        <v>29</v>
      </c>
    </row>
    <row r="18" spans="3:7" ht="11.25">
      <c r="C18" s="80"/>
      <c r="D18" s="85" t="s">
        <v>28</v>
      </c>
      <c r="E18" s="83">
        <f>SUM(E14:E17)</f>
        <v>212</v>
      </c>
      <c r="F18" s="78"/>
      <c r="G18" s="83">
        <f>SUM(G14:G17)</f>
        <v>228</v>
      </c>
    </row>
    <row r="19" spans="3:6" ht="11.25">
      <c r="C19" s="80"/>
      <c r="F19" s="78"/>
    </row>
    <row r="20" spans="4:7" ht="11.25">
      <c r="D20" s="85" t="s">
        <v>9</v>
      </c>
      <c r="E20" s="83">
        <f>E18+E10</f>
        <v>255</v>
      </c>
      <c r="F20" s="78"/>
      <c r="G20" s="83">
        <f>G18+G10</f>
        <v>291</v>
      </c>
    </row>
    <row r="21" spans="4:7" ht="11.25">
      <c r="D21" s="85"/>
      <c r="E21" s="78"/>
      <c r="F21" s="78"/>
      <c r="G21" s="78"/>
    </row>
    <row r="22" spans="1:7" ht="11.25">
      <c r="A22" s="78"/>
      <c r="B22" s="78"/>
      <c r="C22" s="78"/>
      <c r="D22" s="78"/>
      <c r="E22" s="78"/>
      <c r="F22" s="78"/>
      <c r="G22" s="78"/>
    </row>
    <row r="23" spans="1:7" ht="11.25">
      <c r="A23" s="78"/>
      <c r="B23" s="78"/>
      <c r="C23" s="78"/>
      <c r="D23" s="78"/>
      <c r="E23" s="81" t="s">
        <v>147</v>
      </c>
      <c r="F23" s="78"/>
      <c r="G23" s="81" t="s">
        <v>156</v>
      </c>
    </row>
    <row r="24" ht="11.25">
      <c r="B24" s="77" t="s">
        <v>3</v>
      </c>
    </row>
    <row r="25" ht="11.25">
      <c r="F25" s="78"/>
    </row>
    <row r="26" ht="11.25">
      <c r="C26" s="77" t="s">
        <v>27</v>
      </c>
    </row>
    <row r="27" spans="4:7" ht="11.25">
      <c r="D27" s="77" t="s">
        <v>46</v>
      </c>
      <c r="E27" s="77">
        <v>22</v>
      </c>
      <c r="F27" s="78"/>
      <c r="G27" s="77">
        <v>14</v>
      </c>
    </row>
    <row r="28" spans="4:7" ht="11.25">
      <c r="D28" s="77" t="s">
        <v>47</v>
      </c>
      <c r="E28" s="77">
        <v>2</v>
      </c>
      <c r="F28" s="78"/>
      <c r="G28" s="77">
        <v>4</v>
      </c>
    </row>
    <row r="29" spans="4:7" ht="11.25">
      <c r="D29" s="77" t="s">
        <v>62</v>
      </c>
      <c r="E29" s="77">
        <v>5</v>
      </c>
      <c r="F29" s="78"/>
      <c r="G29" s="77">
        <v>11</v>
      </c>
    </row>
    <row r="30" spans="4:7" ht="11.25">
      <c r="D30" s="77" t="s">
        <v>51</v>
      </c>
      <c r="E30" s="77">
        <v>5</v>
      </c>
      <c r="F30" s="78"/>
      <c r="G30" s="77">
        <v>9</v>
      </c>
    </row>
    <row r="31" spans="4:7" ht="11.25">
      <c r="D31" s="85" t="s">
        <v>28</v>
      </c>
      <c r="E31" s="83">
        <f>SUM(E27:E30)</f>
        <v>34</v>
      </c>
      <c r="F31" s="78"/>
      <c r="G31" s="83">
        <f>SUM(G27:G30)</f>
        <v>38</v>
      </c>
    </row>
    <row r="32" ht="11.25">
      <c r="F32" s="78"/>
    </row>
    <row r="33" ht="11.25">
      <c r="C33" s="77" t="s">
        <v>29</v>
      </c>
    </row>
    <row r="34" spans="4:7" ht="11.25">
      <c r="D34" s="77" t="s">
        <v>46</v>
      </c>
      <c r="E34" s="77">
        <v>39</v>
      </c>
      <c r="F34" s="78"/>
      <c r="G34" s="77">
        <v>35</v>
      </c>
    </row>
    <row r="35" spans="4:7" ht="11.25">
      <c r="D35" s="77" t="s">
        <v>47</v>
      </c>
      <c r="E35" s="77">
        <v>10</v>
      </c>
      <c r="F35" s="78"/>
      <c r="G35" s="77">
        <v>11</v>
      </c>
    </row>
    <row r="36" spans="4:7" ht="11.25">
      <c r="D36" s="77" t="s">
        <v>62</v>
      </c>
      <c r="E36" s="77">
        <v>17</v>
      </c>
      <c r="F36" s="78"/>
      <c r="G36" s="77">
        <v>20</v>
      </c>
    </row>
    <row r="37" spans="4:7" ht="11.25">
      <c r="D37" s="77" t="s">
        <v>51</v>
      </c>
      <c r="E37" s="77">
        <v>8</v>
      </c>
      <c r="F37" s="78"/>
      <c r="G37" s="77">
        <v>2</v>
      </c>
    </row>
    <row r="38" spans="4:7" ht="11.25">
      <c r="D38" s="77" t="s">
        <v>129</v>
      </c>
      <c r="E38" s="77">
        <v>4</v>
      </c>
      <c r="G38" s="77">
        <v>4</v>
      </c>
    </row>
    <row r="39" spans="4:7" ht="11.25">
      <c r="D39" s="85" t="s">
        <v>28</v>
      </c>
      <c r="E39" s="83">
        <f>SUM(E34:E38)</f>
        <v>78</v>
      </c>
      <c r="F39" s="78"/>
      <c r="G39" s="83">
        <f>SUM(G34:G38)</f>
        <v>72</v>
      </c>
    </row>
    <row r="40" ht="11.25">
      <c r="F40" s="78"/>
    </row>
    <row r="41" spans="4:7" ht="11.25">
      <c r="D41" s="85" t="s">
        <v>9</v>
      </c>
      <c r="E41" s="83">
        <f>E31+E39</f>
        <v>112</v>
      </c>
      <c r="F41" s="78"/>
      <c r="G41" s="83">
        <f>G31+G39</f>
        <v>110</v>
      </c>
    </row>
    <row r="42" spans="4:7" ht="11.25">
      <c r="D42" s="85"/>
      <c r="E42" s="78"/>
      <c r="F42" s="78"/>
      <c r="G42" s="78"/>
    </row>
    <row r="43" spans="4:7" ht="11.25">
      <c r="D43" s="85"/>
      <c r="E43" s="78"/>
      <c r="F43" s="78"/>
      <c r="G43" s="78"/>
    </row>
    <row r="44" spans="5:7" ht="11.25">
      <c r="E44" s="81" t="s">
        <v>147</v>
      </c>
      <c r="F44" s="78"/>
      <c r="G44" s="81" t="s">
        <v>156</v>
      </c>
    </row>
    <row r="45" ht="11.25">
      <c r="B45" s="77" t="s">
        <v>4</v>
      </c>
    </row>
    <row r="46" ht="11.25">
      <c r="F46" s="78"/>
    </row>
    <row r="47" spans="3:6" ht="11.25">
      <c r="C47" s="77" t="s">
        <v>27</v>
      </c>
      <c r="F47" s="78"/>
    </row>
    <row r="48" spans="4:7" ht="11.25">
      <c r="D48" s="77" t="s">
        <v>19</v>
      </c>
      <c r="E48" s="77">
        <v>50</v>
      </c>
      <c r="F48" s="78"/>
      <c r="G48" s="77">
        <v>39</v>
      </c>
    </row>
    <row r="49" spans="4:7" ht="11.25">
      <c r="D49" s="77" t="s">
        <v>146</v>
      </c>
      <c r="E49" s="77">
        <v>10</v>
      </c>
      <c r="F49" s="78"/>
      <c r="G49" s="77">
        <v>6</v>
      </c>
    </row>
    <row r="50" spans="4:7" ht="11.25">
      <c r="D50" s="85" t="s">
        <v>28</v>
      </c>
      <c r="E50" s="83">
        <f>SUM(E48:E49)</f>
        <v>60</v>
      </c>
      <c r="F50" s="78"/>
      <c r="G50" s="83">
        <f>SUM(G48:G49)</f>
        <v>45</v>
      </c>
    </row>
    <row r="51" spans="3:6" ht="11.25">
      <c r="C51" s="77" t="s">
        <v>29</v>
      </c>
      <c r="F51" s="78"/>
    </row>
    <row r="52" spans="4:7" ht="11.25">
      <c r="D52" s="77" t="s">
        <v>19</v>
      </c>
      <c r="E52" s="77">
        <v>87</v>
      </c>
      <c r="F52" s="78"/>
      <c r="G52" s="77">
        <v>79</v>
      </c>
    </row>
    <row r="53" spans="4:7" ht="11.25">
      <c r="D53" s="77" t="s">
        <v>130</v>
      </c>
      <c r="E53" s="77">
        <v>3</v>
      </c>
      <c r="F53" s="78"/>
      <c r="G53" s="77">
        <v>2</v>
      </c>
    </row>
    <row r="54" spans="4:7" ht="11.25">
      <c r="D54" s="77" t="s">
        <v>131</v>
      </c>
      <c r="E54" s="77">
        <v>2</v>
      </c>
      <c r="F54" s="78"/>
      <c r="G54" s="77">
        <v>8</v>
      </c>
    </row>
    <row r="55" spans="4:7" ht="11.25">
      <c r="D55" s="77" t="s">
        <v>146</v>
      </c>
      <c r="E55" s="77">
        <v>10</v>
      </c>
      <c r="F55" s="78"/>
      <c r="G55" s="77">
        <v>32</v>
      </c>
    </row>
    <row r="56" spans="4:7" ht="11.25">
      <c r="D56" s="85" t="s">
        <v>28</v>
      </c>
      <c r="E56" s="83">
        <f>SUM(E52:E55)</f>
        <v>102</v>
      </c>
      <c r="F56" s="78"/>
      <c r="G56" s="83">
        <f>SUM(G52:G55)</f>
        <v>121</v>
      </c>
    </row>
    <row r="57" ht="11.25">
      <c r="F57" s="78"/>
    </row>
    <row r="58" spans="4:7" ht="11.25">
      <c r="D58" s="85" t="s">
        <v>9</v>
      </c>
      <c r="E58" s="83">
        <f>SUM(E56,E50)</f>
        <v>162</v>
      </c>
      <c r="F58" s="78"/>
      <c r="G58" s="83">
        <f>SUM(G56,G50)</f>
        <v>166</v>
      </c>
    </row>
    <row r="59" spans="4:7" ht="11.25">
      <c r="D59" s="85"/>
      <c r="E59" s="78"/>
      <c r="F59" s="78"/>
      <c r="G59" s="78"/>
    </row>
    <row r="60" spans="4:7" ht="11.25">
      <c r="D60" s="85"/>
      <c r="E60" s="78"/>
      <c r="F60" s="78"/>
      <c r="G60" s="78"/>
    </row>
    <row r="61" spans="5:7" ht="11.25">
      <c r="E61" s="81" t="s">
        <v>147</v>
      </c>
      <c r="F61" s="78"/>
      <c r="G61" s="81" t="s">
        <v>156</v>
      </c>
    </row>
    <row r="62" spans="2:6" ht="11.25">
      <c r="B62" s="77" t="s">
        <v>161</v>
      </c>
      <c r="F62" s="78"/>
    </row>
    <row r="64" ht="11.25">
      <c r="C64" s="77" t="s">
        <v>27</v>
      </c>
    </row>
    <row r="65" spans="4:7" ht="11.25">
      <c r="D65" s="77" t="s">
        <v>111</v>
      </c>
      <c r="E65" s="77">
        <v>17</v>
      </c>
      <c r="G65" s="77">
        <v>19</v>
      </c>
    </row>
    <row r="66" spans="4:7" ht="11.25">
      <c r="D66" s="77" t="s">
        <v>36</v>
      </c>
      <c r="E66" s="77">
        <v>8</v>
      </c>
      <c r="F66" s="78"/>
      <c r="G66" s="77">
        <v>5</v>
      </c>
    </row>
    <row r="67" spans="4:7" ht="11.25">
      <c r="D67" s="77" t="s">
        <v>37</v>
      </c>
      <c r="E67" s="77">
        <v>6</v>
      </c>
      <c r="F67" s="78"/>
      <c r="G67" s="77">
        <v>3</v>
      </c>
    </row>
    <row r="68" spans="4:7" ht="11.25">
      <c r="D68" s="77" t="s">
        <v>38</v>
      </c>
      <c r="E68" s="77">
        <v>8</v>
      </c>
      <c r="F68" s="78"/>
      <c r="G68" s="77">
        <v>8</v>
      </c>
    </row>
    <row r="69" spans="4:7" ht="11.25">
      <c r="D69" s="77" t="s">
        <v>39</v>
      </c>
      <c r="E69" s="77">
        <v>29</v>
      </c>
      <c r="F69" s="78"/>
      <c r="G69" s="77">
        <v>18</v>
      </c>
    </row>
    <row r="70" spans="4:7" ht="11.25">
      <c r="D70" s="77" t="s">
        <v>40</v>
      </c>
      <c r="E70" s="77">
        <v>12</v>
      </c>
      <c r="F70" s="78"/>
      <c r="G70" s="77">
        <v>4</v>
      </c>
    </row>
    <row r="71" spans="4:7" ht="11.25">
      <c r="D71" s="77" t="s">
        <v>65</v>
      </c>
      <c r="E71" s="77">
        <v>14</v>
      </c>
      <c r="F71" s="78"/>
      <c r="G71" s="77">
        <v>16</v>
      </c>
    </row>
    <row r="72" spans="4:7" ht="11.25">
      <c r="D72" s="85" t="s">
        <v>28</v>
      </c>
      <c r="E72" s="83">
        <f>SUM(E65:E71)</f>
        <v>94</v>
      </c>
      <c r="F72" s="78"/>
      <c r="G72" s="83">
        <f>SUM(G65:G71)</f>
        <v>73</v>
      </c>
    </row>
    <row r="73" spans="1:7" ht="11.25">
      <c r="A73" s="78"/>
      <c r="B73" s="78"/>
      <c r="C73" s="78"/>
      <c r="D73" s="78"/>
      <c r="E73" s="78"/>
      <c r="F73" s="78"/>
      <c r="G73" s="78"/>
    </row>
    <row r="74" ht="11.25">
      <c r="C74" s="77" t="s">
        <v>29</v>
      </c>
    </row>
    <row r="75" spans="4:7" ht="11.25">
      <c r="D75" s="77" t="s">
        <v>111</v>
      </c>
      <c r="E75" s="77">
        <v>46</v>
      </c>
      <c r="G75" s="77">
        <v>48</v>
      </c>
    </row>
    <row r="76" spans="4:7" ht="11.25">
      <c r="D76" s="77" t="s">
        <v>61</v>
      </c>
      <c r="E76" s="77">
        <v>4</v>
      </c>
      <c r="F76" s="78"/>
      <c r="G76" s="77">
        <v>3</v>
      </c>
    </row>
    <row r="77" spans="4:7" ht="11.25">
      <c r="D77" s="77" t="s">
        <v>37</v>
      </c>
      <c r="E77" s="77">
        <v>8</v>
      </c>
      <c r="F77" s="78"/>
      <c r="G77" s="77">
        <v>6</v>
      </c>
    </row>
    <row r="78" spans="4:7" ht="11.25">
      <c r="D78" s="77" t="s">
        <v>38</v>
      </c>
      <c r="E78" s="77">
        <v>37</v>
      </c>
      <c r="F78" s="78"/>
      <c r="G78" s="77">
        <v>42</v>
      </c>
    </row>
    <row r="79" spans="4:7" ht="11.25">
      <c r="D79" s="77" t="s">
        <v>39</v>
      </c>
      <c r="E79" s="77">
        <v>60</v>
      </c>
      <c r="F79" s="78"/>
      <c r="G79" s="77">
        <v>66</v>
      </c>
    </row>
    <row r="80" spans="4:7" ht="11.25">
      <c r="D80" s="77" t="s">
        <v>40</v>
      </c>
      <c r="E80" s="54">
        <v>103</v>
      </c>
      <c r="F80" s="78"/>
      <c r="G80" s="54">
        <v>83</v>
      </c>
    </row>
    <row r="81" spans="4:7" ht="11.25">
      <c r="D81" s="77" t="s">
        <v>65</v>
      </c>
      <c r="E81" s="77">
        <v>27</v>
      </c>
      <c r="F81" s="78"/>
      <c r="G81" s="77">
        <v>35</v>
      </c>
    </row>
    <row r="82" spans="4:7" ht="11.25">
      <c r="D82" s="77" t="s">
        <v>59</v>
      </c>
      <c r="E82" s="77">
        <v>10</v>
      </c>
      <c r="F82" s="78"/>
      <c r="G82" s="77">
        <v>7</v>
      </c>
    </row>
    <row r="83" spans="4:7" ht="11.25">
      <c r="D83" s="85" t="s">
        <v>28</v>
      </c>
      <c r="E83" s="83">
        <f>SUM(E75:E82)</f>
        <v>295</v>
      </c>
      <c r="F83" s="78"/>
      <c r="G83" s="83">
        <f>SUM(G75:G82)</f>
        <v>290</v>
      </c>
    </row>
    <row r="84" ht="11.25">
      <c r="F84" s="78"/>
    </row>
    <row r="85" spans="4:7" ht="11.25">
      <c r="D85" s="85" t="s">
        <v>9</v>
      </c>
      <c r="E85" s="83">
        <f>E83+E72</f>
        <v>389</v>
      </c>
      <c r="F85" s="78"/>
      <c r="G85" s="83">
        <f>G83+G72</f>
        <v>363</v>
      </c>
    </row>
    <row r="86" spans="4:7" ht="11.25">
      <c r="D86" s="85"/>
      <c r="E86" s="78"/>
      <c r="F86" s="78"/>
      <c r="G86" s="78"/>
    </row>
    <row r="87" spans="4:7" ht="11.25">
      <c r="D87" s="85"/>
      <c r="E87" s="78"/>
      <c r="F87" s="78"/>
      <c r="G87" s="78"/>
    </row>
    <row r="88" spans="5:7" ht="11.25">
      <c r="E88" s="81" t="s">
        <v>147</v>
      </c>
      <c r="F88" s="78"/>
      <c r="G88" s="81" t="s">
        <v>156</v>
      </c>
    </row>
    <row r="89" spans="2:6" ht="11.25">
      <c r="B89" s="77" t="s">
        <v>162</v>
      </c>
      <c r="F89" s="78"/>
    </row>
    <row r="91" ht="11.25">
      <c r="C91" s="77" t="s">
        <v>27</v>
      </c>
    </row>
    <row r="92" spans="4:7" ht="11.25">
      <c r="D92" s="77" t="s">
        <v>36</v>
      </c>
      <c r="E92" s="77">
        <v>4</v>
      </c>
      <c r="F92" s="78"/>
      <c r="G92" s="77">
        <v>7</v>
      </c>
    </row>
    <row r="93" spans="4:7" ht="11.25">
      <c r="D93" s="77" t="s">
        <v>38</v>
      </c>
      <c r="E93" s="77">
        <v>5</v>
      </c>
      <c r="F93" s="78"/>
      <c r="G93" s="77">
        <v>2</v>
      </c>
    </row>
    <row r="94" spans="4:7" ht="11.25">
      <c r="D94" s="77" t="s">
        <v>39</v>
      </c>
      <c r="E94" s="77">
        <v>15</v>
      </c>
      <c r="F94" s="78"/>
      <c r="G94" s="77">
        <v>14</v>
      </c>
    </row>
    <row r="95" spans="4:7" ht="11.25">
      <c r="D95" s="77" t="s">
        <v>40</v>
      </c>
      <c r="E95" s="77">
        <v>3</v>
      </c>
      <c r="F95" s="78"/>
      <c r="G95" s="77">
        <v>2</v>
      </c>
    </row>
    <row r="96" spans="4:7" ht="11.25">
      <c r="D96" s="77" t="s">
        <v>65</v>
      </c>
      <c r="E96" s="77">
        <v>3</v>
      </c>
      <c r="F96" s="78"/>
      <c r="G96" s="77">
        <v>9</v>
      </c>
    </row>
    <row r="97" spans="4:7" ht="11.25">
      <c r="D97" s="77" t="s">
        <v>60</v>
      </c>
      <c r="E97" s="77">
        <v>8</v>
      </c>
      <c r="F97" s="78"/>
      <c r="G97" s="77">
        <v>7</v>
      </c>
    </row>
    <row r="98" spans="4:7" ht="11.25">
      <c r="D98" s="85" t="s">
        <v>28</v>
      </c>
      <c r="E98" s="83">
        <f>SUM(E92:E97)</f>
        <v>38</v>
      </c>
      <c r="F98" s="78"/>
      <c r="G98" s="83">
        <f>SUM(G92:G97)</f>
        <v>41</v>
      </c>
    </row>
    <row r="99" spans="1:7" ht="11.25">
      <c r="A99" s="78"/>
      <c r="B99" s="78"/>
      <c r="C99" s="78"/>
      <c r="D99" s="78"/>
      <c r="E99" s="78"/>
      <c r="F99" s="78"/>
      <c r="G99" s="78"/>
    </row>
    <row r="100" ht="11.25">
      <c r="C100" s="77" t="s">
        <v>29</v>
      </c>
    </row>
    <row r="101" spans="4:7" ht="11.25">
      <c r="D101" s="77" t="s">
        <v>61</v>
      </c>
      <c r="E101" s="77">
        <v>3</v>
      </c>
      <c r="F101" s="78"/>
      <c r="G101" s="77">
        <v>4</v>
      </c>
    </row>
    <row r="102" spans="4:7" ht="11.25">
      <c r="D102" s="77" t="s">
        <v>38</v>
      </c>
      <c r="E102" s="77">
        <v>13</v>
      </c>
      <c r="F102" s="78"/>
      <c r="G102" s="77">
        <v>12</v>
      </c>
    </row>
    <row r="103" spans="4:7" ht="11.25">
      <c r="D103" s="77" t="s">
        <v>39</v>
      </c>
      <c r="E103" s="77">
        <v>23</v>
      </c>
      <c r="F103" s="78"/>
      <c r="G103" s="77">
        <v>27</v>
      </c>
    </row>
    <row r="104" spans="4:7" ht="11.25">
      <c r="D104" s="77" t="s">
        <v>40</v>
      </c>
      <c r="E104" s="54">
        <v>62</v>
      </c>
      <c r="F104" s="78"/>
      <c r="G104" s="54">
        <v>55</v>
      </c>
    </row>
    <row r="105" spans="4:7" ht="11.25">
      <c r="D105" s="77" t="s">
        <v>65</v>
      </c>
      <c r="E105" s="77">
        <v>21</v>
      </c>
      <c r="F105" s="78"/>
      <c r="G105" s="77">
        <v>26</v>
      </c>
    </row>
    <row r="106" spans="4:7" ht="11.25">
      <c r="D106" s="77" t="s">
        <v>60</v>
      </c>
      <c r="E106" s="77">
        <v>4</v>
      </c>
      <c r="F106" s="78"/>
      <c r="G106" s="77">
        <v>7</v>
      </c>
    </row>
    <row r="107" spans="4:7" ht="11.25">
      <c r="D107" s="85" t="s">
        <v>28</v>
      </c>
      <c r="E107" s="83">
        <f>SUM(E101:E106)</f>
        <v>126</v>
      </c>
      <c r="F107" s="78"/>
      <c r="G107" s="83">
        <f>SUM(G101:G106)</f>
        <v>131</v>
      </c>
    </row>
    <row r="108" ht="11.25">
      <c r="F108" s="78"/>
    </row>
    <row r="109" spans="4:7" ht="11.25">
      <c r="D109" s="85" t="s">
        <v>9</v>
      </c>
      <c r="E109" s="83">
        <f>E107+E98</f>
        <v>164</v>
      </c>
      <c r="F109" s="78"/>
      <c r="G109" s="83">
        <f>G107+G98</f>
        <v>172</v>
      </c>
    </row>
    <row r="110" spans="4:7" ht="11.25">
      <c r="D110" s="85"/>
      <c r="E110" s="78"/>
      <c r="F110" s="78"/>
      <c r="G110" s="78"/>
    </row>
    <row r="111" spans="4:7" ht="11.25">
      <c r="D111" s="85"/>
      <c r="E111" s="78"/>
      <c r="F111" s="78"/>
      <c r="G111" s="78"/>
    </row>
    <row r="112" spans="5:7" ht="11.25">
      <c r="E112" s="81" t="s">
        <v>147</v>
      </c>
      <c r="F112" s="78"/>
      <c r="G112" s="81" t="s">
        <v>156</v>
      </c>
    </row>
    <row r="113" spans="2:6" ht="11.25">
      <c r="B113" s="77" t="s">
        <v>163</v>
      </c>
      <c r="F113" s="78"/>
    </row>
    <row r="115" ht="11.25">
      <c r="C115" s="77" t="s">
        <v>27</v>
      </c>
    </row>
    <row r="116" spans="4:7" ht="11.25">
      <c r="D116" s="77" t="s">
        <v>111</v>
      </c>
      <c r="E116" s="77">
        <v>17</v>
      </c>
      <c r="G116" s="77">
        <v>19</v>
      </c>
    </row>
    <row r="117" spans="4:7" ht="11.25">
      <c r="D117" s="77" t="s">
        <v>36</v>
      </c>
      <c r="E117" s="77">
        <v>12</v>
      </c>
      <c r="F117" s="78"/>
      <c r="G117" s="77">
        <v>12</v>
      </c>
    </row>
    <row r="118" spans="4:7" ht="11.25">
      <c r="D118" s="77" t="s">
        <v>37</v>
      </c>
      <c r="E118" s="77">
        <v>6</v>
      </c>
      <c r="F118" s="78"/>
      <c r="G118" s="77">
        <v>3</v>
      </c>
    </row>
    <row r="119" spans="4:7" ht="11.25">
      <c r="D119" s="77" t="s">
        <v>38</v>
      </c>
      <c r="E119" s="77">
        <v>13</v>
      </c>
      <c r="F119" s="78"/>
      <c r="G119" s="77">
        <v>10</v>
      </c>
    </row>
    <row r="120" spans="4:7" ht="11.25">
      <c r="D120" s="77" t="s">
        <v>39</v>
      </c>
      <c r="E120" s="77">
        <v>44</v>
      </c>
      <c r="F120" s="78"/>
      <c r="G120" s="77">
        <v>32</v>
      </c>
    </row>
    <row r="121" spans="4:7" ht="11.25">
      <c r="D121" s="77" t="s">
        <v>40</v>
      </c>
      <c r="E121" s="77">
        <v>15</v>
      </c>
      <c r="F121" s="78"/>
      <c r="G121" s="77">
        <v>6</v>
      </c>
    </row>
    <row r="122" spans="4:7" ht="11.25">
      <c r="D122" s="77" t="s">
        <v>65</v>
      </c>
      <c r="E122" s="77">
        <v>17</v>
      </c>
      <c r="F122" s="78"/>
      <c r="G122" s="77">
        <v>25</v>
      </c>
    </row>
    <row r="123" spans="4:7" ht="11.25">
      <c r="D123" s="77" t="s">
        <v>60</v>
      </c>
      <c r="E123" s="77">
        <v>8</v>
      </c>
      <c r="F123" s="78"/>
      <c r="G123" s="77">
        <v>7</v>
      </c>
    </row>
    <row r="124" spans="4:7" ht="11.25">
      <c r="D124" s="85" t="s">
        <v>28</v>
      </c>
      <c r="E124" s="83">
        <f>SUM(E116:E123)</f>
        <v>132</v>
      </c>
      <c r="F124" s="78"/>
      <c r="G124" s="83">
        <f>SUM(G116:G123)</f>
        <v>114</v>
      </c>
    </row>
    <row r="125" spans="1:7" ht="11.25">
      <c r="A125" s="78"/>
      <c r="B125" s="78"/>
      <c r="C125" s="78"/>
      <c r="D125" s="78"/>
      <c r="E125" s="78"/>
      <c r="F125" s="78"/>
      <c r="G125" s="78"/>
    </row>
    <row r="126" ht="11.25">
      <c r="C126" s="77" t="s">
        <v>29</v>
      </c>
    </row>
    <row r="127" spans="4:7" ht="11.25">
      <c r="D127" s="77" t="s">
        <v>111</v>
      </c>
      <c r="E127" s="77">
        <v>46</v>
      </c>
      <c r="G127" s="77">
        <v>48</v>
      </c>
    </row>
    <row r="128" spans="4:7" ht="11.25">
      <c r="D128" s="77" t="s">
        <v>61</v>
      </c>
      <c r="E128" s="77">
        <v>7</v>
      </c>
      <c r="F128" s="78"/>
      <c r="G128" s="77">
        <v>7</v>
      </c>
    </row>
    <row r="129" spans="4:7" ht="11.25">
      <c r="D129" s="77" t="s">
        <v>37</v>
      </c>
      <c r="E129" s="77">
        <v>8</v>
      </c>
      <c r="F129" s="78"/>
      <c r="G129" s="77">
        <v>6</v>
      </c>
    </row>
    <row r="130" spans="4:7" ht="11.25">
      <c r="D130" s="77" t="s">
        <v>38</v>
      </c>
      <c r="E130" s="77">
        <v>50</v>
      </c>
      <c r="F130" s="78"/>
      <c r="G130" s="77">
        <v>54</v>
      </c>
    </row>
    <row r="131" spans="4:7" ht="11.25">
      <c r="D131" s="77" t="s">
        <v>39</v>
      </c>
      <c r="E131" s="77">
        <v>83</v>
      </c>
      <c r="F131" s="78"/>
      <c r="G131" s="77">
        <v>93</v>
      </c>
    </row>
    <row r="132" spans="4:7" ht="11.25">
      <c r="D132" s="77" t="s">
        <v>40</v>
      </c>
      <c r="E132" s="54">
        <v>165</v>
      </c>
      <c r="F132" s="78"/>
      <c r="G132" s="54">
        <v>138</v>
      </c>
    </row>
    <row r="133" spans="4:7" ht="11.25">
      <c r="D133" s="77" t="s">
        <v>65</v>
      </c>
      <c r="E133" s="77">
        <v>48</v>
      </c>
      <c r="F133" s="78"/>
      <c r="G133" s="77">
        <v>61</v>
      </c>
    </row>
    <row r="134" spans="4:7" ht="11.25">
      <c r="D134" s="77" t="s">
        <v>59</v>
      </c>
      <c r="E134" s="77">
        <v>10</v>
      </c>
      <c r="F134" s="78"/>
      <c r="G134" s="77">
        <v>7</v>
      </c>
    </row>
    <row r="135" spans="4:7" ht="11.25">
      <c r="D135" s="77" t="s">
        <v>60</v>
      </c>
      <c r="E135" s="77">
        <v>4</v>
      </c>
      <c r="F135" s="78"/>
      <c r="G135" s="77">
        <v>7</v>
      </c>
    </row>
    <row r="136" spans="4:7" ht="11.25">
      <c r="D136" s="85" t="s">
        <v>28</v>
      </c>
      <c r="E136" s="83">
        <f>SUM(E127:E135)</f>
        <v>421</v>
      </c>
      <c r="F136" s="78"/>
      <c r="G136" s="83">
        <f>SUM(G127:G135)</f>
        <v>421</v>
      </c>
    </row>
    <row r="137" ht="11.25">
      <c r="F137" s="78"/>
    </row>
    <row r="138" spans="4:7" ht="11.25">
      <c r="D138" s="85" t="s">
        <v>9</v>
      </c>
      <c r="E138" s="83">
        <f>E136+E124</f>
        <v>553</v>
      </c>
      <c r="F138" s="78"/>
      <c r="G138" s="83">
        <f>G136+G124</f>
        <v>535</v>
      </c>
    </row>
    <row r="139" spans="4:7" ht="11.25">
      <c r="D139" s="85"/>
      <c r="E139" s="78"/>
      <c r="F139" s="78"/>
      <c r="G139" s="78"/>
    </row>
    <row r="140" ht="11.25">
      <c r="F140" s="78"/>
    </row>
    <row r="141" spans="1:7" ht="11.25">
      <c r="A141" s="78"/>
      <c r="B141" s="78"/>
      <c r="C141" s="78"/>
      <c r="D141" s="78"/>
      <c r="E141" s="81" t="s">
        <v>147</v>
      </c>
      <c r="F141" s="78"/>
      <c r="G141" s="81" t="s">
        <v>156</v>
      </c>
    </row>
    <row r="142" ht="11.25">
      <c r="B142" s="77" t="s">
        <v>164</v>
      </c>
    </row>
    <row r="143" ht="11.25">
      <c r="F143" s="78"/>
    </row>
    <row r="144" ht="11.25">
      <c r="C144" s="77" t="s">
        <v>27</v>
      </c>
    </row>
    <row r="145" spans="4:7" ht="11.25">
      <c r="D145" s="77" t="s">
        <v>63</v>
      </c>
      <c r="E145" s="77">
        <v>27</v>
      </c>
      <c r="F145" s="78"/>
      <c r="G145" s="77">
        <v>16</v>
      </c>
    </row>
    <row r="146" spans="4:7" ht="11.25">
      <c r="D146" s="77" t="s">
        <v>54</v>
      </c>
      <c r="E146" s="77">
        <v>16</v>
      </c>
      <c r="F146" s="78"/>
      <c r="G146" s="77">
        <v>20</v>
      </c>
    </row>
    <row r="147" spans="4:7" ht="11.25">
      <c r="D147" s="77" t="s">
        <v>55</v>
      </c>
      <c r="E147" s="77">
        <v>4</v>
      </c>
      <c r="F147" s="78"/>
      <c r="G147" s="77">
        <v>9</v>
      </c>
    </row>
    <row r="148" spans="4:7" ht="11.25">
      <c r="D148" s="77" t="s">
        <v>56</v>
      </c>
      <c r="E148" s="77">
        <v>47</v>
      </c>
      <c r="F148" s="78"/>
      <c r="G148" s="77">
        <v>36</v>
      </c>
    </row>
    <row r="149" spans="4:7" ht="11.25">
      <c r="D149" s="77" t="s">
        <v>143</v>
      </c>
      <c r="E149" s="77">
        <v>9</v>
      </c>
      <c r="F149" s="78"/>
      <c r="G149" s="77">
        <v>9</v>
      </c>
    </row>
    <row r="150" spans="4:7" ht="11.25">
      <c r="D150" s="77" t="s">
        <v>64</v>
      </c>
      <c r="E150" s="77">
        <v>2</v>
      </c>
      <c r="F150" s="78"/>
      <c r="G150" s="77">
        <v>1</v>
      </c>
    </row>
    <row r="151" spans="4:7" ht="11.25">
      <c r="D151" s="77" t="s">
        <v>58</v>
      </c>
      <c r="E151" s="77">
        <v>13</v>
      </c>
      <c r="F151" s="78"/>
      <c r="G151" s="77">
        <v>20</v>
      </c>
    </row>
    <row r="152" spans="4:7" ht="11.25">
      <c r="D152" s="85" t="s">
        <v>28</v>
      </c>
      <c r="E152" s="83">
        <f>SUM(E145:E151)</f>
        <v>118</v>
      </c>
      <c r="F152" s="78"/>
      <c r="G152" s="83">
        <f>SUM(G145:G151)</f>
        <v>111</v>
      </c>
    </row>
    <row r="153" ht="11.25">
      <c r="F153" s="78"/>
    </row>
    <row r="154" ht="11.25">
      <c r="C154" s="77" t="s">
        <v>29</v>
      </c>
    </row>
    <row r="155" spans="4:7" ht="11.25">
      <c r="D155" s="77" t="s">
        <v>63</v>
      </c>
      <c r="E155" s="77">
        <v>11</v>
      </c>
      <c r="F155" s="78"/>
      <c r="G155" s="77">
        <v>8</v>
      </c>
    </row>
    <row r="156" spans="4:7" ht="11.25">
      <c r="D156" s="77" t="s">
        <v>54</v>
      </c>
      <c r="E156" s="77">
        <v>12</v>
      </c>
      <c r="F156" s="78"/>
      <c r="G156" s="77">
        <v>7</v>
      </c>
    </row>
    <row r="157" spans="4:7" ht="11.25">
      <c r="D157" s="77" t="s">
        <v>55</v>
      </c>
      <c r="E157" s="77">
        <v>3</v>
      </c>
      <c r="F157" s="78"/>
      <c r="G157" s="77">
        <v>3</v>
      </c>
    </row>
    <row r="158" spans="4:7" ht="11.25">
      <c r="D158" s="77" t="s">
        <v>56</v>
      </c>
      <c r="E158" s="77">
        <v>46</v>
      </c>
      <c r="F158" s="78"/>
      <c r="G158" s="77">
        <v>47</v>
      </c>
    </row>
    <row r="159" spans="4:7" ht="11.25">
      <c r="D159" s="77" t="s">
        <v>57</v>
      </c>
      <c r="E159" s="77">
        <v>7</v>
      </c>
      <c r="F159" s="78"/>
      <c r="G159" s="77">
        <v>10</v>
      </c>
    </row>
    <row r="160" spans="4:7" ht="11.25">
      <c r="D160" s="77" t="s">
        <v>144</v>
      </c>
      <c r="E160" s="77">
        <v>1</v>
      </c>
      <c r="F160" s="78"/>
      <c r="G160" s="77">
        <v>0</v>
      </c>
    </row>
    <row r="161" spans="4:7" ht="11.25">
      <c r="D161" s="77" t="s">
        <v>64</v>
      </c>
      <c r="E161" s="77">
        <v>1</v>
      </c>
      <c r="F161" s="78"/>
      <c r="G161" s="77">
        <v>1</v>
      </c>
    </row>
    <row r="162" spans="4:7" ht="11.25">
      <c r="D162" s="77" t="s">
        <v>58</v>
      </c>
      <c r="E162" s="77">
        <v>9</v>
      </c>
      <c r="F162" s="78"/>
      <c r="G162" s="77">
        <v>11</v>
      </c>
    </row>
    <row r="163" spans="4:7" ht="11.25">
      <c r="D163" s="85" t="s">
        <v>28</v>
      </c>
      <c r="E163" s="83">
        <f>SUM(E155:E162)</f>
        <v>90</v>
      </c>
      <c r="F163" s="78"/>
      <c r="G163" s="83">
        <f>SUM(G155:G162)</f>
        <v>87</v>
      </c>
    </row>
    <row r="164" ht="11.25">
      <c r="F164" s="78"/>
    </row>
    <row r="165" spans="4:7" ht="11.25">
      <c r="D165" s="85" t="s">
        <v>9</v>
      </c>
      <c r="E165" s="83">
        <f>E152+E163</f>
        <v>208</v>
      </c>
      <c r="F165" s="78"/>
      <c r="G165" s="83">
        <f>G152+G163</f>
        <v>198</v>
      </c>
    </row>
    <row r="166" spans="4:7" ht="11.25">
      <c r="D166" s="85"/>
      <c r="E166" s="78"/>
      <c r="F166" s="78"/>
      <c r="G166" s="78"/>
    </row>
    <row r="167" spans="4:7" ht="11.25">
      <c r="D167" s="85"/>
      <c r="E167" s="78"/>
      <c r="F167" s="78"/>
      <c r="G167" s="78"/>
    </row>
    <row r="168" spans="1:7" ht="11.25">
      <c r="A168" s="78"/>
      <c r="B168" s="78"/>
      <c r="C168" s="78"/>
      <c r="D168" s="78"/>
      <c r="E168" s="81" t="s">
        <v>147</v>
      </c>
      <c r="F168" s="78"/>
      <c r="G168" s="81" t="s">
        <v>156</v>
      </c>
    </row>
    <row r="169" ht="11.25">
      <c r="B169" s="77" t="s">
        <v>165</v>
      </c>
    </row>
    <row r="170" ht="11.25">
      <c r="F170" s="78"/>
    </row>
    <row r="171" ht="11.25">
      <c r="C171" s="77" t="s">
        <v>27</v>
      </c>
    </row>
    <row r="172" spans="4:7" ht="11.25">
      <c r="D172" s="77" t="s">
        <v>142</v>
      </c>
      <c r="E172" s="77">
        <v>12</v>
      </c>
      <c r="G172" s="77">
        <v>10</v>
      </c>
    </row>
    <row r="173" spans="4:7" ht="11.25">
      <c r="D173" s="77" t="s">
        <v>63</v>
      </c>
      <c r="E173" s="77">
        <v>16</v>
      </c>
      <c r="F173" s="78"/>
      <c r="G173" s="77">
        <v>15</v>
      </c>
    </row>
    <row r="174" spans="4:7" ht="11.25">
      <c r="D174" s="77" t="s">
        <v>137</v>
      </c>
      <c r="E174" s="77">
        <v>21</v>
      </c>
      <c r="G174" s="77">
        <v>25</v>
      </c>
    </row>
    <row r="175" spans="4:7" ht="11.25">
      <c r="D175" s="77" t="s">
        <v>56</v>
      </c>
      <c r="E175" s="77">
        <v>5</v>
      </c>
      <c r="F175" s="78"/>
      <c r="G175" s="77">
        <v>4</v>
      </c>
    </row>
    <row r="176" spans="4:7" ht="11.25">
      <c r="D176" s="77" t="s">
        <v>64</v>
      </c>
      <c r="E176" s="77">
        <v>3</v>
      </c>
      <c r="F176" s="78"/>
      <c r="G176" s="77">
        <v>2</v>
      </c>
    </row>
    <row r="177" spans="4:7" ht="11.25">
      <c r="D177" s="77" t="s">
        <v>58</v>
      </c>
      <c r="E177" s="77">
        <v>16</v>
      </c>
      <c r="F177" s="78"/>
      <c r="G177" s="77">
        <v>13</v>
      </c>
    </row>
    <row r="178" spans="4:7" ht="11.25">
      <c r="D178" s="85" t="s">
        <v>28</v>
      </c>
      <c r="E178" s="83">
        <f>SUM(E172:E177)</f>
        <v>73</v>
      </c>
      <c r="F178" s="78"/>
      <c r="G178" s="83">
        <f>SUM(G172:G177)</f>
        <v>69</v>
      </c>
    </row>
    <row r="179" ht="11.25">
      <c r="F179" s="78"/>
    </row>
    <row r="180" ht="11.25">
      <c r="C180" s="77" t="s">
        <v>29</v>
      </c>
    </row>
    <row r="181" spans="4:7" ht="11.25">
      <c r="D181" s="77" t="s">
        <v>142</v>
      </c>
      <c r="E181" s="77">
        <v>4</v>
      </c>
      <c r="G181" s="77">
        <v>5</v>
      </c>
    </row>
    <row r="182" spans="4:7" ht="11.25">
      <c r="D182" s="77" t="s">
        <v>63</v>
      </c>
      <c r="E182" s="77">
        <v>1</v>
      </c>
      <c r="F182" s="78"/>
      <c r="G182" s="77">
        <v>4</v>
      </c>
    </row>
    <row r="183" spans="4:7" ht="11.25">
      <c r="D183" s="77" t="s">
        <v>137</v>
      </c>
      <c r="E183" s="77">
        <v>4</v>
      </c>
      <c r="G183" s="77">
        <v>2</v>
      </c>
    </row>
    <row r="184" spans="4:7" ht="11.25">
      <c r="D184" s="77" t="s">
        <v>56</v>
      </c>
      <c r="E184" s="77">
        <v>20</v>
      </c>
      <c r="F184" s="78"/>
      <c r="G184" s="77">
        <v>26</v>
      </c>
    </row>
    <row r="185" spans="4:7" ht="11.25">
      <c r="D185" s="77" t="s">
        <v>64</v>
      </c>
      <c r="E185" s="77">
        <v>2</v>
      </c>
      <c r="F185" s="78"/>
      <c r="G185" s="77">
        <v>2</v>
      </c>
    </row>
    <row r="186" spans="4:7" ht="11.25">
      <c r="D186" s="77" t="s">
        <v>58</v>
      </c>
      <c r="E186" s="77">
        <v>3</v>
      </c>
      <c r="F186" s="78"/>
      <c r="G186" s="77">
        <v>4</v>
      </c>
    </row>
    <row r="187" spans="4:7" ht="11.25">
      <c r="D187" s="85" t="s">
        <v>28</v>
      </c>
      <c r="E187" s="83">
        <f>SUM(E181:E186)</f>
        <v>34</v>
      </c>
      <c r="F187" s="78"/>
      <c r="G187" s="83">
        <f>SUM(G181:G186)</f>
        <v>43</v>
      </c>
    </row>
    <row r="188" ht="11.25">
      <c r="F188" s="78"/>
    </row>
    <row r="189" spans="4:7" ht="11.25">
      <c r="D189" s="85" t="s">
        <v>9</v>
      </c>
      <c r="E189" s="83">
        <f>E178+E187</f>
        <v>107</v>
      </c>
      <c r="F189" s="78"/>
      <c r="G189" s="83">
        <f>G178+G187</f>
        <v>112</v>
      </c>
    </row>
    <row r="190" spans="4:7" ht="11.25">
      <c r="D190" s="85"/>
      <c r="E190" s="78"/>
      <c r="F190" s="78"/>
      <c r="G190" s="78"/>
    </row>
    <row r="191" spans="4:7" ht="11.25">
      <c r="D191" s="85"/>
      <c r="E191" s="78"/>
      <c r="F191" s="78"/>
      <c r="G191" s="78"/>
    </row>
    <row r="192" spans="1:7" ht="11.25">
      <c r="A192" s="78"/>
      <c r="B192" s="78"/>
      <c r="C192" s="78"/>
      <c r="D192" s="78"/>
      <c r="E192" s="81" t="s">
        <v>147</v>
      </c>
      <c r="F192" s="78"/>
      <c r="G192" s="81" t="s">
        <v>156</v>
      </c>
    </row>
    <row r="193" ht="11.25">
      <c r="B193" s="77" t="s">
        <v>166</v>
      </c>
    </row>
    <row r="194" ht="11.25">
      <c r="F194" s="78"/>
    </row>
    <row r="195" ht="11.25">
      <c r="C195" s="77" t="s">
        <v>27</v>
      </c>
    </row>
    <row r="196" spans="4:7" ht="11.25">
      <c r="D196" s="77" t="s">
        <v>142</v>
      </c>
      <c r="E196" s="77">
        <v>9</v>
      </c>
      <c r="G196" s="77">
        <v>10</v>
      </c>
    </row>
    <row r="197" spans="4:7" ht="11.25">
      <c r="D197" s="77" t="s">
        <v>63</v>
      </c>
      <c r="E197" s="77">
        <v>43</v>
      </c>
      <c r="F197" s="78"/>
      <c r="G197" s="77">
        <v>31</v>
      </c>
    </row>
    <row r="198" spans="4:7" ht="11.25">
      <c r="D198" s="77" t="s">
        <v>137</v>
      </c>
      <c r="E198" s="77">
        <v>21</v>
      </c>
      <c r="G198" s="77">
        <v>25</v>
      </c>
    </row>
    <row r="199" spans="4:7" ht="11.25">
      <c r="D199" s="77" t="s">
        <v>54</v>
      </c>
      <c r="E199" s="77">
        <v>16</v>
      </c>
      <c r="F199" s="78"/>
      <c r="G199" s="77">
        <v>20</v>
      </c>
    </row>
    <row r="200" spans="4:7" ht="11.25">
      <c r="D200" s="77" t="s">
        <v>55</v>
      </c>
      <c r="E200" s="77">
        <v>4</v>
      </c>
      <c r="F200" s="78"/>
      <c r="G200" s="77">
        <v>9</v>
      </c>
    </row>
    <row r="201" spans="4:7" ht="11.25">
      <c r="D201" s="77" t="s">
        <v>56</v>
      </c>
      <c r="E201" s="77">
        <v>52</v>
      </c>
      <c r="F201" s="78"/>
      <c r="G201" s="77">
        <v>40</v>
      </c>
    </row>
    <row r="202" spans="4:7" ht="11.25">
      <c r="D202" s="77" t="s">
        <v>143</v>
      </c>
      <c r="E202" s="77">
        <v>12</v>
      </c>
      <c r="F202" s="78"/>
      <c r="G202" s="77">
        <v>9</v>
      </c>
    </row>
    <row r="203" spans="4:7" ht="11.25">
      <c r="D203" s="77" t="s">
        <v>64</v>
      </c>
      <c r="E203" s="77">
        <v>5</v>
      </c>
      <c r="F203" s="78"/>
      <c r="G203" s="77">
        <v>3</v>
      </c>
    </row>
    <row r="204" spans="4:7" ht="11.25">
      <c r="D204" s="77" t="s">
        <v>58</v>
      </c>
      <c r="E204" s="77">
        <v>29</v>
      </c>
      <c r="F204" s="78"/>
      <c r="G204" s="77">
        <v>33</v>
      </c>
    </row>
    <row r="205" spans="4:7" ht="11.25">
      <c r="D205" s="85" t="s">
        <v>28</v>
      </c>
      <c r="E205" s="83">
        <f>SUM(E196:E204)</f>
        <v>191</v>
      </c>
      <c r="F205" s="78"/>
      <c r="G205" s="83">
        <f>SUM(G196:G204)</f>
        <v>180</v>
      </c>
    </row>
    <row r="206" ht="11.25">
      <c r="F206" s="78"/>
    </row>
    <row r="207" ht="11.25">
      <c r="C207" s="77" t="s">
        <v>29</v>
      </c>
    </row>
    <row r="208" spans="4:7" ht="11.25">
      <c r="D208" s="77" t="s">
        <v>142</v>
      </c>
      <c r="E208" s="77">
        <v>4</v>
      </c>
      <c r="G208" s="77">
        <v>5</v>
      </c>
    </row>
    <row r="209" spans="4:7" ht="11.25">
      <c r="D209" s="77" t="s">
        <v>63</v>
      </c>
      <c r="E209" s="77">
        <v>12</v>
      </c>
      <c r="F209" s="78"/>
      <c r="G209" s="77">
        <v>12</v>
      </c>
    </row>
    <row r="210" spans="4:7" ht="11.25">
      <c r="D210" s="77" t="s">
        <v>137</v>
      </c>
      <c r="E210" s="77">
        <v>4</v>
      </c>
      <c r="G210" s="77">
        <v>2</v>
      </c>
    </row>
    <row r="211" spans="4:7" ht="11.25">
      <c r="D211" s="77" t="s">
        <v>54</v>
      </c>
      <c r="E211" s="77">
        <v>12</v>
      </c>
      <c r="F211" s="78"/>
      <c r="G211" s="77">
        <v>7</v>
      </c>
    </row>
    <row r="212" spans="4:7" ht="11.25">
      <c r="D212" s="77" t="s">
        <v>55</v>
      </c>
      <c r="E212" s="77">
        <v>3</v>
      </c>
      <c r="F212" s="78"/>
      <c r="G212" s="77">
        <v>3</v>
      </c>
    </row>
    <row r="213" spans="4:7" ht="11.25">
      <c r="D213" s="77" t="s">
        <v>56</v>
      </c>
      <c r="E213" s="77">
        <v>66</v>
      </c>
      <c r="F213" s="78"/>
      <c r="G213" s="77">
        <v>73</v>
      </c>
    </row>
    <row r="214" spans="4:7" ht="11.25">
      <c r="D214" s="77" t="s">
        <v>57</v>
      </c>
      <c r="E214" s="77">
        <v>7</v>
      </c>
      <c r="F214" s="78"/>
      <c r="G214" s="77">
        <v>10</v>
      </c>
    </row>
    <row r="215" spans="4:7" ht="11.25">
      <c r="D215" s="77" t="s">
        <v>144</v>
      </c>
      <c r="E215" s="77">
        <v>1</v>
      </c>
      <c r="F215" s="78"/>
      <c r="G215" s="77">
        <v>0</v>
      </c>
    </row>
    <row r="216" spans="4:7" ht="11.25">
      <c r="D216" s="77" t="s">
        <v>64</v>
      </c>
      <c r="E216" s="77">
        <v>3</v>
      </c>
      <c r="F216" s="78"/>
      <c r="G216" s="77">
        <v>3</v>
      </c>
    </row>
    <row r="217" spans="4:7" ht="11.25">
      <c r="D217" s="77" t="s">
        <v>58</v>
      </c>
      <c r="E217" s="77">
        <v>12</v>
      </c>
      <c r="F217" s="78"/>
      <c r="G217" s="77">
        <v>15</v>
      </c>
    </row>
    <row r="218" spans="4:7" ht="11.25">
      <c r="D218" s="85" t="s">
        <v>28</v>
      </c>
      <c r="E218" s="83">
        <f>SUM(E208:E217)</f>
        <v>124</v>
      </c>
      <c r="F218" s="78"/>
      <c r="G218" s="83">
        <f>SUM(G208:G217)</f>
        <v>130</v>
      </c>
    </row>
    <row r="219" ht="11.25">
      <c r="F219" s="78"/>
    </row>
    <row r="220" spans="4:7" ht="11.25">
      <c r="D220" s="85" t="s">
        <v>9</v>
      </c>
      <c r="E220" s="83">
        <f>E205+E218</f>
        <v>315</v>
      </c>
      <c r="F220" s="78"/>
      <c r="G220" s="83">
        <f>G205+G218</f>
        <v>310</v>
      </c>
    </row>
  </sheetData>
  <printOptions/>
  <pageMargins left="0.75" right="0.75" top="1.25" bottom="1" header="0.5" footer="0.5"/>
  <pageSetup horizontalDpi="300" verticalDpi="300" orientation="portrait" r:id="rId1"/>
  <headerFooter alignWithMargins="0">
    <oddHeader>&amp;CThe University of Alabama in Huntsville
Graduate Headcount Enrollment
Fall 2009</oddHeader>
    <oddFooter>&amp;L&amp;8Office of Institutional Research
&amp;F  (np)
Census: 09/02/09&amp;C&amp;8&amp;P</oddFooter>
  </headerFooter>
  <rowBreaks count="5" manualBreakCount="5">
    <brk id="43" max="255" man="1"/>
    <brk id="60" max="255" man="1"/>
    <brk id="111" max="255" man="1"/>
    <brk id="140" max="255" man="1"/>
    <brk id="19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74"/>
  <sheetViews>
    <sheetView zoomScale="115" zoomScaleNormal="115" workbookViewId="0" topLeftCell="A1">
      <pane xSplit="2" ySplit="1" topLeftCell="C2" activePane="bottomRight" state="frozen"/>
      <selection pane="topLeft" activeCell="B2" sqref="B2"/>
      <selection pane="topRight" activeCell="B2" sqref="B2"/>
      <selection pane="bottomLeft" activeCell="B2" sqref="B2"/>
      <selection pane="bottomRight" activeCell="A2" sqref="A2:B2"/>
    </sheetView>
  </sheetViews>
  <sheetFormatPr defaultColWidth="9.140625" defaultRowHeight="9" customHeight="1"/>
  <cols>
    <col min="1" max="1" width="2.7109375" style="54" customWidth="1"/>
    <col min="2" max="2" width="20.7109375" style="54" customWidth="1"/>
    <col min="3" max="4" width="11.7109375" style="56" customWidth="1"/>
    <col min="5" max="5" width="9.140625" style="57" customWidth="1"/>
    <col min="6" max="6" width="9.140625" style="58" customWidth="1"/>
    <col min="7" max="16384" width="9.140625" style="54" customWidth="1"/>
  </cols>
  <sheetData>
    <row r="1" spans="1:6" ht="9" customHeight="1">
      <c r="A1" s="50"/>
      <c r="B1" s="50"/>
      <c r="C1" s="51" t="s">
        <v>152</v>
      </c>
      <c r="D1" s="51" t="s">
        <v>160</v>
      </c>
      <c r="E1" s="52" t="s">
        <v>67</v>
      </c>
      <c r="F1" s="53" t="s">
        <v>1</v>
      </c>
    </row>
    <row r="2" spans="1:2" ht="9" customHeight="1">
      <c r="A2" s="155" t="s">
        <v>153</v>
      </c>
      <c r="B2" s="155"/>
    </row>
    <row r="3" spans="2:6" ht="9" customHeight="1">
      <c r="B3" s="54" t="s">
        <v>68</v>
      </c>
      <c r="C3" s="145">
        <v>2043</v>
      </c>
      <c r="D3" s="145">
        <v>2019</v>
      </c>
      <c r="E3" s="57">
        <f aca="true" t="shared" si="0" ref="E3:E10">D3-C3</f>
        <v>-24</v>
      </c>
      <c r="F3" s="59">
        <f>IF(D3&gt;C3,IF(C3,E3/C3,1),IF(C3,E3/C3,0))</f>
        <v>-0.011747430249632892</v>
      </c>
    </row>
    <row r="4" spans="2:6" ht="9" customHeight="1">
      <c r="B4" s="54" t="s">
        <v>69</v>
      </c>
      <c r="C4" s="145">
        <v>603</v>
      </c>
      <c r="D4" s="145">
        <v>642</v>
      </c>
      <c r="E4" s="57">
        <f t="shared" si="0"/>
        <v>39</v>
      </c>
      <c r="F4" s="59">
        <f aca="true" t="shared" si="1" ref="F4:F10">IF(D4&gt;C4,IF(C4,E4/C4,1),IF(C4,E4/C4,0))</f>
        <v>0.06467661691542288</v>
      </c>
    </row>
    <row r="5" spans="2:6" ht="9" customHeight="1">
      <c r="B5" s="54" t="s">
        <v>70</v>
      </c>
      <c r="C5" s="145">
        <v>1749</v>
      </c>
      <c r="D5" s="145">
        <v>1641</v>
      </c>
      <c r="E5" s="57">
        <f t="shared" si="0"/>
        <v>-108</v>
      </c>
      <c r="F5" s="59">
        <f t="shared" si="1"/>
        <v>-0.06174957118353345</v>
      </c>
    </row>
    <row r="6" spans="2:6" ht="9" customHeight="1">
      <c r="B6" s="54" t="s">
        <v>71</v>
      </c>
      <c r="C6" s="145">
        <v>948</v>
      </c>
      <c r="D6" s="145">
        <v>1237</v>
      </c>
      <c r="E6" s="57">
        <f t="shared" si="0"/>
        <v>289</v>
      </c>
      <c r="F6" s="59">
        <f t="shared" si="1"/>
        <v>0.3048523206751055</v>
      </c>
    </row>
    <row r="7" spans="2:6" ht="9" customHeight="1">
      <c r="B7" s="54" t="s">
        <v>72</v>
      </c>
      <c r="C7" s="145">
        <v>1796</v>
      </c>
      <c r="D7" s="145">
        <v>2248</v>
      </c>
      <c r="E7" s="57">
        <f t="shared" si="0"/>
        <v>452</v>
      </c>
      <c r="F7" s="59">
        <f t="shared" si="1"/>
        <v>0.2516703786191537</v>
      </c>
    </row>
    <row r="8" spans="2:6" ht="9" customHeight="1">
      <c r="B8" s="54" t="s">
        <v>73</v>
      </c>
      <c r="C8" s="145">
        <v>1785</v>
      </c>
      <c r="D8" s="145">
        <v>1538</v>
      </c>
      <c r="E8" s="57">
        <f t="shared" si="0"/>
        <v>-247</v>
      </c>
      <c r="F8" s="59">
        <f t="shared" si="1"/>
        <v>-0.13837535014005603</v>
      </c>
    </row>
    <row r="9" spans="2:6" ht="9" customHeight="1">
      <c r="B9" s="54" t="s">
        <v>74</v>
      </c>
      <c r="C9" s="145">
        <v>900</v>
      </c>
      <c r="D9" s="145">
        <v>1155</v>
      </c>
      <c r="E9" s="57">
        <f t="shared" si="0"/>
        <v>255</v>
      </c>
      <c r="F9" s="59">
        <f t="shared" si="1"/>
        <v>0.2833333333333333</v>
      </c>
    </row>
    <row r="10" spans="2:6" ht="9" customHeight="1">
      <c r="B10" s="54" t="s">
        <v>75</v>
      </c>
      <c r="C10" s="145">
        <v>1290</v>
      </c>
      <c r="D10" s="145">
        <v>1356</v>
      </c>
      <c r="E10" s="57">
        <f t="shared" si="0"/>
        <v>66</v>
      </c>
      <c r="F10" s="59">
        <f t="shared" si="1"/>
        <v>0.05116279069767442</v>
      </c>
    </row>
    <row r="11" spans="2:6" s="89" customFormat="1" ht="10.5">
      <c r="B11" s="90" t="s">
        <v>28</v>
      </c>
      <c r="C11" s="91">
        <f>SUM(C3:C10)</f>
        <v>11114</v>
      </c>
      <c r="D11" s="91">
        <f>SUM(D3:D10)</f>
        <v>11836</v>
      </c>
      <c r="E11" s="92">
        <f>SUM(E3:E10)</f>
        <v>722</v>
      </c>
      <c r="F11" s="93">
        <f>IF(D11&gt;C11,IF(C11,E11/C11,1),IF(C11,E11/C11,0))</f>
        <v>0.06496310959150621</v>
      </c>
    </row>
    <row r="13" spans="1:2" ht="9" customHeight="1">
      <c r="A13" s="155" t="s">
        <v>2</v>
      </c>
      <c r="B13" s="155"/>
    </row>
    <row r="14" spans="2:6" ht="9" customHeight="1">
      <c r="B14" s="54" t="s">
        <v>76</v>
      </c>
      <c r="C14" s="145">
        <v>383</v>
      </c>
      <c r="D14" s="145">
        <v>536</v>
      </c>
      <c r="E14" s="57">
        <f aca="true" t="shared" si="2" ref="E14:E22">D14-C14</f>
        <v>153</v>
      </c>
      <c r="F14" s="58">
        <f aca="true" t="shared" si="3" ref="F14:F23">IF(D14&gt;C14,IF(C14,E14/C14,1),IF(C14,E14/C14,0))</f>
        <v>0.39947780678851175</v>
      </c>
    </row>
    <row r="15" spans="2:6" ht="9" customHeight="1">
      <c r="B15" s="54" t="s">
        <v>77</v>
      </c>
      <c r="C15" s="145">
        <v>779</v>
      </c>
      <c r="D15" s="145">
        <v>855</v>
      </c>
      <c r="E15" s="57">
        <f t="shared" si="2"/>
        <v>76</v>
      </c>
      <c r="F15" s="58">
        <f t="shared" si="3"/>
        <v>0.0975609756097561</v>
      </c>
    </row>
    <row r="16" spans="2:6" ht="9" customHeight="1">
      <c r="B16" s="54" t="s">
        <v>78</v>
      </c>
      <c r="C16" s="145">
        <v>1442</v>
      </c>
      <c r="D16" s="145">
        <v>1485</v>
      </c>
      <c r="E16" s="57">
        <f t="shared" si="2"/>
        <v>43</v>
      </c>
      <c r="F16" s="58">
        <f t="shared" si="3"/>
        <v>0.029819694868238558</v>
      </c>
    </row>
    <row r="17" spans="2:6" ht="9" customHeight="1">
      <c r="B17" s="54" t="s">
        <v>79</v>
      </c>
      <c r="C17" s="145">
        <v>3315</v>
      </c>
      <c r="D17" s="145">
        <v>3329</v>
      </c>
      <c r="E17" s="57">
        <f t="shared" si="2"/>
        <v>14</v>
      </c>
      <c r="F17" s="58">
        <f t="shared" si="3"/>
        <v>0.004223227752639517</v>
      </c>
    </row>
    <row r="18" spans="2:6" ht="9" customHeight="1">
      <c r="B18" s="54" t="s">
        <v>80</v>
      </c>
      <c r="C18" s="145">
        <v>441</v>
      </c>
      <c r="D18" s="145">
        <v>291</v>
      </c>
      <c r="E18" s="57">
        <f t="shared" si="2"/>
        <v>-150</v>
      </c>
      <c r="F18" s="58">
        <f t="shared" si="3"/>
        <v>-0.3401360544217687</v>
      </c>
    </row>
    <row r="19" spans="2:6" ht="9" customHeight="1">
      <c r="B19" s="54" t="s">
        <v>81</v>
      </c>
      <c r="C19" s="145">
        <v>1587</v>
      </c>
      <c r="D19" s="145">
        <v>1614</v>
      </c>
      <c r="E19" s="57">
        <f t="shared" si="2"/>
        <v>27</v>
      </c>
      <c r="F19" s="58">
        <f t="shared" si="3"/>
        <v>0.017013232514177693</v>
      </c>
    </row>
    <row r="20" spans="2:6" ht="9" customHeight="1">
      <c r="B20" s="54" t="s">
        <v>82</v>
      </c>
      <c r="C20" s="145">
        <v>4696</v>
      </c>
      <c r="D20" s="145">
        <v>5403</v>
      </c>
      <c r="E20" s="57">
        <f t="shared" si="2"/>
        <v>707</v>
      </c>
      <c r="F20" s="58">
        <f t="shared" si="3"/>
        <v>0.15055366269165246</v>
      </c>
    </row>
    <row r="21" spans="2:6" ht="9" customHeight="1">
      <c r="B21" s="54" t="s">
        <v>83</v>
      </c>
      <c r="C21" s="145">
        <v>60</v>
      </c>
      <c r="D21" s="145">
        <v>42</v>
      </c>
      <c r="E21" s="57">
        <f t="shared" si="2"/>
        <v>-18</v>
      </c>
      <c r="F21" s="58">
        <f t="shared" si="3"/>
        <v>-0.3</v>
      </c>
    </row>
    <row r="22" spans="2:6" ht="9" customHeight="1">
      <c r="B22" s="54" t="s">
        <v>84</v>
      </c>
      <c r="C22" s="145">
        <v>45</v>
      </c>
      <c r="D22" s="145">
        <v>75</v>
      </c>
      <c r="E22" s="57">
        <f t="shared" si="2"/>
        <v>30</v>
      </c>
      <c r="F22" s="58">
        <f t="shared" si="3"/>
        <v>0.6666666666666666</v>
      </c>
    </row>
    <row r="23" spans="2:6" s="89" customFormat="1" ht="10.5">
      <c r="B23" s="90" t="s">
        <v>28</v>
      </c>
      <c r="C23" s="94">
        <f>SUM(C14:C22)</f>
        <v>12748</v>
      </c>
      <c r="D23" s="94">
        <f>SUM(D14:D22)</f>
        <v>13630</v>
      </c>
      <c r="E23" s="94">
        <f>SUM(E14:E22)</f>
        <v>882</v>
      </c>
      <c r="F23" s="95">
        <f t="shared" si="3"/>
        <v>0.06918732350172577</v>
      </c>
    </row>
    <row r="25" spans="1:2" ht="9" customHeight="1">
      <c r="A25" s="156" t="s">
        <v>3</v>
      </c>
      <c r="B25" s="155"/>
    </row>
    <row r="26" spans="2:6" ht="9" customHeight="1">
      <c r="B26" s="54" t="s">
        <v>85</v>
      </c>
      <c r="C26" s="56">
        <v>1995</v>
      </c>
      <c r="D26" s="56">
        <v>2169</v>
      </c>
      <c r="E26" s="57">
        <f aca="true" t="shared" si="4" ref="E26:E37">D26-C26</f>
        <v>174</v>
      </c>
      <c r="F26" s="58">
        <f aca="true" t="shared" si="5" ref="F26:F38">IF(D26&gt;C26,IF(C26,E26/C26,1),IF(C26,E26/C26,0))</f>
        <v>0.08721804511278196</v>
      </c>
    </row>
    <row r="27" spans="2:6" ht="9" customHeight="1">
      <c r="B27" s="54" t="s">
        <v>86</v>
      </c>
      <c r="C27" s="144">
        <v>1627</v>
      </c>
      <c r="D27" s="144">
        <v>1591</v>
      </c>
      <c r="E27" s="57">
        <f t="shared" si="4"/>
        <v>-36</v>
      </c>
      <c r="F27" s="58">
        <f t="shared" si="5"/>
        <v>-0.022126613398893668</v>
      </c>
    </row>
    <row r="28" spans="2:6" ht="9" customHeight="1">
      <c r="B28" s="54" t="s">
        <v>87</v>
      </c>
      <c r="C28" s="56">
        <v>1352</v>
      </c>
      <c r="D28" s="56">
        <v>1343</v>
      </c>
      <c r="E28" s="57">
        <f t="shared" si="4"/>
        <v>-9</v>
      </c>
      <c r="F28" s="58">
        <f t="shared" si="5"/>
        <v>-0.006656804733727811</v>
      </c>
    </row>
    <row r="29" spans="2:6" ht="9" customHeight="1">
      <c r="B29" s="54" t="s">
        <v>88</v>
      </c>
      <c r="C29" s="56">
        <f>6864+51</f>
        <v>6915</v>
      </c>
      <c r="D29" s="56">
        <v>6640</v>
      </c>
      <c r="E29" s="57">
        <f t="shared" si="4"/>
        <v>-275</v>
      </c>
      <c r="F29" s="58">
        <f t="shared" si="5"/>
        <v>-0.03976861894432393</v>
      </c>
    </row>
    <row r="30" spans="2:6" ht="9" customHeight="1">
      <c r="B30" s="54" t="s">
        <v>89</v>
      </c>
      <c r="C30" s="56">
        <v>2292</v>
      </c>
      <c r="D30" s="56">
        <v>1962</v>
      </c>
      <c r="E30" s="57">
        <f t="shared" si="4"/>
        <v>-330</v>
      </c>
      <c r="F30" s="58">
        <f t="shared" si="5"/>
        <v>-0.14397905759162305</v>
      </c>
    </row>
    <row r="31" spans="2:6" ht="9" customHeight="1">
      <c r="B31" s="54" t="s">
        <v>90</v>
      </c>
      <c r="C31" s="144">
        <v>2913</v>
      </c>
      <c r="D31" s="144">
        <v>2967</v>
      </c>
      <c r="E31" s="57">
        <f t="shared" si="4"/>
        <v>54</v>
      </c>
      <c r="F31" s="58">
        <f t="shared" si="5"/>
        <v>0.018537590113285273</v>
      </c>
    </row>
    <row r="32" spans="2:6" ht="9" customHeight="1">
      <c r="B32" s="54" t="s">
        <v>141</v>
      </c>
      <c r="C32" s="56">
        <v>1626</v>
      </c>
      <c r="D32" s="56">
        <v>1635.5</v>
      </c>
      <c r="E32" s="57">
        <f t="shared" si="4"/>
        <v>9.5</v>
      </c>
      <c r="F32" s="58">
        <f t="shared" si="5"/>
        <v>0.005842558425584256</v>
      </c>
    </row>
    <row r="33" spans="2:6" ht="9" customHeight="1">
      <c r="B33" s="54" t="s">
        <v>91</v>
      </c>
      <c r="C33" s="56">
        <v>1297</v>
      </c>
      <c r="D33" s="56">
        <v>1380</v>
      </c>
      <c r="E33" s="57">
        <f t="shared" si="4"/>
        <v>83</v>
      </c>
      <c r="F33" s="58">
        <f t="shared" si="5"/>
        <v>0.06399383191981496</v>
      </c>
    </row>
    <row r="34" spans="2:6" ht="9" customHeight="1">
      <c r="B34" s="54" t="s">
        <v>92</v>
      </c>
      <c r="C34" s="56">
        <v>1575</v>
      </c>
      <c r="D34" s="56">
        <v>1585</v>
      </c>
      <c r="E34" s="57">
        <f t="shared" si="4"/>
        <v>10</v>
      </c>
      <c r="F34" s="58">
        <f t="shared" si="5"/>
        <v>0.006349206349206349</v>
      </c>
    </row>
    <row r="35" spans="2:6" ht="10.5">
      <c r="B35" s="54" t="s">
        <v>93</v>
      </c>
      <c r="C35" s="56">
        <v>2395</v>
      </c>
      <c r="D35" s="56">
        <v>2485</v>
      </c>
      <c r="E35" s="57">
        <f t="shared" si="4"/>
        <v>90</v>
      </c>
      <c r="F35" s="58">
        <f t="shared" si="5"/>
        <v>0.037578288100208766</v>
      </c>
    </row>
    <row r="36" spans="2:6" ht="9" customHeight="1">
      <c r="B36" s="54" t="s">
        <v>94</v>
      </c>
      <c r="C36" s="56">
        <v>1578</v>
      </c>
      <c r="D36" s="56">
        <v>1595</v>
      </c>
      <c r="E36" s="57">
        <f t="shared" si="4"/>
        <v>17</v>
      </c>
      <c r="F36" s="58">
        <f t="shared" si="5"/>
        <v>0.010773130544993664</v>
      </c>
    </row>
    <row r="37" spans="2:6" ht="9" customHeight="1">
      <c r="B37" s="54" t="s">
        <v>95</v>
      </c>
      <c r="C37" s="56">
        <v>90</v>
      </c>
      <c r="D37" s="56">
        <v>0</v>
      </c>
      <c r="E37" s="57">
        <f t="shared" si="4"/>
        <v>-90</v>
      </c>
      <c r="F37" s="58">
        <f t="shared" si="5"/>
        <v>-1</v>
      </c>
    </row>
    <row r="38" spans="2:6" s="89" customFormat="1" ht="10.5">
      <c r="B38" s="90" t="s">
        <v>28</v>
      </c>
      <c r="C38" s="94">
        <f>SUM(C26:C37)</f>
        <v>25655</v>
      </c>
      <c r="D38" s="94">
        <f>SUM(D26:D37)</f>
        <v>25352.5</v>
      </c>
      <c r="E38" s="96">
        <f>SUM(E26:E37)</f>
        <v>-302.5</v>
      </c>
      <c r="F38" s="95">
        <f t="shared" si="5"/>
        <v>-0.011791073864743715</v>
      </c>
    </row>
    <row r="40" spans="1:6" ht="9" customHeight="1">
      <c r="A40" s="155" t="s">
        <v>4</v>
      </c>
      <c r="B40" s="155"/>
      <c r="C40" s="94">
        <v>5501</v>
      </c>
      <c r="D40" s="94">
        <v>6340</v>
      </c>
      <c r="E40" s="96">
        <f>D40-C40</f>
        <v>839</v>
      </c>
      <c r="F40" s="95">
        <f>IF(D40&gt;C40,IF(C40,E40/C40,1),IF(C40,E40/C40,0))</f>
        <v>0.1525177240501727</v>
      </c>
    </row>
    <row r="42" spans="1:2" ht="9" customHeight="1">
      <c r="A42" s="155" t="s">
        <v>5</v>
      </c>
      <c r="B42" s="155"/>
    </row>
    <row r="43" spans="2:6" ht="9" customHeight="1">
      <c r="B43" s="54" t="s">
        <v>96</v>
      </c>
      <c r="C43" s="56">
        <v>309</v>
      </c>
      <c r="D43" s="56">
        <v>356</v>
      </c>
      <c r="E43" s="57">
        <f aca="true" t="shared" si="6" ref="E43:E54">D43-C43</f>
        <v>47</v>
      </c>
      <c r="F43" s="58">
        <f aca="true" t="shared" si="7" ref="F43:F55">IF(D43&gt;C43,IF(C43,E43/C43,1),IF(C43,E43/C43,0))</f>
        <v>0.15210355987055016</v>
      </c>
    </row>
    <row r="44" spans="2:6" ht="9" customHeight="1">
      <c r="B44" s="54" t="s">
        <v>97</v>
      </c>
      <c r="C44" s="56">
        <v>484</v>
      </c>
      <c r="D44" s="56">
        <v>405</v>
      </c>
      <c r="E44" s="57">
        <f t="shared" si="6"/>
        <v>-79</v>
      </c>
      <c r="F44" s="58">
        <f t="shared" si="7"/>
        <v>-0.16322314049586778</v>
      </c>
    </row>
    <row r="45" spans="2:6" ht="9" customHeight="1">
      <c r="B45" s="54" t="s">
        <v>128</v>
      </c>
      <c r="C45" s="56">
        <v>3861</v>
      </c>
      <c r="D45" s="56">
        <v>4456</v>
      </c>
      <c r="E45" s="57">
        <f t="shared" si="6"/>
        <v>595</v>
      </c>
      <c r="F45" s="58">
        <f t="shared" si="7"/>
        <v>0.1541051541051541</v>
      </c>
    </row>
    <row r="46" spans="1:6" ht="9" customHeight="1">
      <c r="A46" s="55"/>
      <c r="B46" s="61" t="s">
        <v>125</v>
      </c>
      <c r="C46" s="56">
        <v>99</v>
      </c>
      <c r="D46" s="56">
        <v>121</v>
      </c>
      <c r="E46" s="57">
        <f t="shared" si="6"/>
        <v>22</v>
      </c>
      <c r="F46" s="58">
        <f t="shared" si="7"/>
        <v>0.2222222222222222</v>
      </c>
    </row>
    <row r="47" spans="2:6" ht="9" customHeight="1">
      <c r="B47" s="54" t="s">
        <v>98</v>
      </c>
      <c r="C47" s="56">
        <v>3440</v>
      </c>
      <c r="D47" s="56">
        <v>3849</v>
      </c>
      <c r="E47" s="57">
        <f t="shared" si="6"/>
        <v>409</v>
      </c>
      <c r="F47" s="58">
        <f t="shared" si="7"/>
        <v>0.1188953488372093</v>
      </c>
    </row>
    <row r="48" spans="2:6" ht="9" customHeight="1">
      <c r="B48" s="54" t="s">
        <v>99</v>
      </c>
      <c r="C48" s="56">
        <v>2494</v>
      </c>
      <c r="D48" s="56">
        <v>2612</v>
      </c>
      <c r="E48" s="57">
        <f t="shared" si="6"/>
        <v>118</v>
      </c>
      <c r="F48" s="58">
        <f t="shared" si="7"/>
        <v>0.04731355252606255</v>
      </c>
    </row>
    <row r="49" spans="2:6" ht="9" customHeight="1">
      <c r="B49" s="54" t="s">
        <v>100</v>
      </c>
      <c r="C49" s="56">
        <v>359</v>
      </c>
      <c r="D49" s="56">
        <v>514</v>
      </c>
      <c r="E49" s="57">
        <f t="shared" si="6"/>
        <v>155</v>
      </c>
      <c r="F49" s="58">
        <f t="shared" si="7"/>
        <v>0.43175487465181056</v>
      </c>
    </row>
    <row r="50" spans="2:6" ht="9" customHeight="1">
      <c r="B50" s="54" t="s">
        <v>101</v>
      </c>
      <c r="C50" s="56">
        <v>38</v>
      </c>
      <c r="D50" s="56">
        <v>28</v>
      </c>
      <c r="E50" s="57">
        <f t="shared" si="6"/>
        <v>-10</v>
      </c>
      <c r="F50" s="58">
        <f t="shared" si="7"/>
        <v>-0.2631578947368421</v>
      </c>
    </row>
    <row r="51" spans="2:6" ht="9" customHeight="1">
      <c r="B51" s="54" t="s">
        <v>102</v>
      </c>
      <c r="C51" s="56">
        <v>7733</v>
      </c>
      <c r="D51" s="56">
        <v>8019</v>
      </c>
      <c r="E51" s="57">
        <f t="shared" si="6"/>
        <v>286</v>
      </c>
      <c r="F51" s="58">
        <f t="shared" si="7"/>
        <v>0.03698435277382646</v>
      </c>
    </row>
    <row r="52" spans="2:6" ht="9" customHeight="1">
      <c r="B52" s="54" t="s">
        <v>103</v>
      </c>
      <c r="C52" s="56">
        <v>30</v>
      </c>
      <c r="D52" s="56">
        <v>42</v>
      </c>
      <c r="E52" s="57">
        <f t="shared" si="6"/>
        <v>12</v>
      </c>
      <c r="F52" s="58">
        <f t="shared" si="7"/>
        <v>0.4</v>
      </c>
    </row>
    <row r="53" spans="2:6" ht="9" customHeight="1">
      <c r="B53" s="54" t="s">
        <v>104</v>
      </c>
      <c r="C53" s="56">
        <v>2694</v>
      </c>
      <c r="D53" s="56">
        <v>2728</v>
      </c>
      <c r="E53" s="57">
        <f t="shared" si="6"/>
        <v>34</v>
      </c>
      <c r="F53" s="58">
        <f t="shared" si="7"/>
        <v>0.012620638455827766</v>
      </c>
    </row>
    <row r="54" spans="2:6" ht="9" customHeight="1">
      <c r="B54" s="54" t="s">
        <v>139</v>
      </c>
      <c r="C54" s="56">
        <v>5</v>
      </c>
      <c r="D54" s="56">
        <v>0</v>
      </c>
      <c r="E54" s="57">
        <f t="shared" si="6"/>
        <v>-5</v>
      </c>
      <c r="F54" s="58">
        <f t="shared" si="7"/>
        <v>-1</v>
      </c>
    </row>
    <row r="55" spans="2:6" s="89" customFormat="1" ht="10.5">
      <c r="B55" s="90" t="s">
        <v>28</v>
      </c>
      <c r="C55" s="94">
        <f>SUM(C43:C54)</f>
        <v>21546</v>
      </c>
      <c r="D55" s="94">
        <f>SUM(D43:D54)</f>
        <v>23130</v>
      </c>
      <c r="E55" s="96">
        <f>SUM(E43:E53)</f>
        <v>1589</v>
      </c>
      <c r="F55" s="95">
        <f t="shared" si="7"/>
        <v>0.0737491877842755</v>
      </c>
    </row>
    <row r="57" spans="1:2" ht="9" customHeight="1">
      <c r="A57" s="156" t="s">
        <v>126</v>
      </c>
      <c r="B57" s="155"/>
    </row>
    <row r="58" spans="1:6" ht="9" customHeight="1">
      <c r="A58" s="60"/>
      <c r="B58" s="54" t="s">
        <v>105</v>
      </c>
      <c r="C58" s="143">
        <v>261</v>
      </c>
      <c r="D58" s="143">
        <v>168</v>
      </c>
      <c r="E58" s="57">
        <f aca="true" t="shared" si="8" ref="E58:E64">D58-C58</f>
        <v>-93</v>
      </c>
      <c r="F58" s="58">
        <f aca="true" t="shared" si="9" ref="F58:F66">IF(D58&gt;C58,IF(C58,E58/C58,1),IF(C58,E58/C58,0))</f>
        <v>-0.3563218390804598</v>
      </c>
    </row>
    <row r="59" spans="1:6" ht="9" customHeight="1">
      <c r="A59" s="60"/>
      <c r="B59" s="54" t="s">
        <v>106</v>
      </c>
      <c r="C59" s="143">
        <v>73.5</v>
      </c>
      <c r="D59" s="143">
        <v>103.5</v>
      </c>
      <c r="E59" s="57">
        <f t="shared" si="8"/>
        <v>30</v>
      </c>
      <c r="F59" s="58">
        <f t="shared" si="9"/>
        <v>0.40816326530612246</v>
      </c>
    </row>
    <row r="60" spans="1:6" ht="9" customHeight="1">
      <c r="A60" s="60"/>
      <c r="B60" s="54" t="s">
        <v>155</v>
      </c>
      <c r="C60" s="143">
        <v>24</v>
      </c>
      <c r="D60" s="143">
        <v>12</v>
      </c>
      <c r="E60" s="57">
        <f t="shared" si="8"/>
        <v>-12</v>
      </c>
      <c r="F60" s="58">
        <f t="shared" si="9"/>
        <v>-0.5</v>
      </c>
    </row>
    <row r="61" spans="2:6" ht="9" customHeight="1">
      <c r="B61" s="54" t="s">
        <v>107</v>
      </c>
      <c r="C61" s="143">
        <v>1459</v>
      </c>
      <c r="D61" s="143">
        <v>1568</v>
      </c>
      <c r="E61" s="57">
        <f t="shared" si="8"/>
        <v>109</v>
      </c>
      <c r="F61" s="58">
        <f t="shared" si="9"/>
        <v>0.07470870459218643</v>
      </c>
    </row>
    <row r="62" spans="2:6" ht="9" customHeight="1">
      <c r="B62" s="54" t="s">
        <v>108</v>
      </c>
      <c r="C62" s="143">
        <v>109</v>
      </c>
      <c r="D62" s="143">
        <v>134</v>
      </c>
      <c r="E62" s="57">
        <f t="shared" si="8"/>
        <v>25</v>
      </c>
      <c r="F62" s="58">
        <f t="shared" si="9"/>
        <v>0.22935779816513763</v>
      </c>
    </row>
    <row r="63" spans="2:6" ht="9" customHeight="1">
      <c r="B63" s="54" t="s">
        <v>109</v>
      </c>
      <c r="C63" s="143">
        <v>6</v>
      </c>
      <c r="D63" s="143">
        <v>8</v>
      </c>
      <c r="E63" s="57">
        <f t="shared" si="8"/>
        <v>2</v>
      </c>
      <c r="F63" s="58">
        <f t="shared" si="9"/>
        <v>0.3333333333333333</v>
      </c>
    </row>
    <row r="64" spans="2:6" ht="9" customHeight="1">
      <c r="B64" s="54" t="s">
        <v>110</v>
      </c>
      <c r="C64" s="143">
        <v>89</v>
      </c>
      <c r="D64" s="143">
        <v>88</v>
      </c>
      <c r="E64" s="57">
        <f t="shared" si="8"/>
        <v>-1</v>
      </c>
      <c r="F64" s="58">
        <f t="shared" si="9"/>
        <v>-0.011235955056179775</v>
      </c>
    </row>
    <row r="65" spans="2:6" ht="9" customHeight="1">
      <c r="B65" s="54" t="s">
        <v>119</v>
      </c>
      <c r="C65" s="143">
        <v>67</v>
      </c>
      <c r="D65" s="143">
        <v>176</v>
      </c>
      <c r="E65" s="57">
        <f>D65-C65</f>
        <v>109</v>
      </c>
      <c r="F65" s="58">
        <f>IF(D65&gt;C65,IF(C65,E65/C65,1),IF(C65,E65/C65,0))</f>
        <v>1.626865671641791</v>
      </c>
    </row>
    <row r="66" spans="2:6" s="89" customFormat="1" ht="10.5">
      <c r="B66" s="90" t="s">
        <v>28</v>
      </c>
      <c r="C66" s="94">
        <f>SUM(C58:C65)</f>
        <v>2088.5</v>
      </c>
      <c r="D66" s="94">
        <f>SUM(D58:D65)</f>
        <v>2257.5</v>
      </c>
      <c r="E66" s="94">
        <f>SUM(E58:E65)</f>
        <v>169</v>
      </c>
      <c r="F66" s="95">
        <f t="shared" si="9"/>
        <v>0.08091932008618626</v>
      </c>
    </row>
    <row r="70" spans="2:6" s="89" customFormat="1" ht="10.5">
      <c r="B70" s="90" t="s">
        <v>9</v>
      </c>
      <c r="C70" s="91">
        <f>SUM(C66,C55,C40,C38,C23,C11)</f>
        <v>78652.5</v>
      </c>
      <c r="D70" s="91">
        <f>SUM(D66,D55,D40,D38,D23,D11)</f>
        <v>82546</v>
      </c>
      <c r="E70" s="91">
        <f>D70-C70</f>
        <v>3893.5</v>
      </c>
      <c r="F70" s="97">
        <f>IF(D70&gt;C70,IF(C70,E70/C70,1),IF(C70,E70/C70,0))</f>
        <v>0.049502558723498936</v>
      </c>
    </row>
    <row r="72" spans="2:7" s="63" customFormat="1" ht="9" customHeight="1">
      <c r="B72" s="87"/>
      <c r="C72" s="88"/>
      <c r="D72" s="88"/>
      <c r="E72" s="148"/>
      <c r="F72" s="88"/>
      <c r="G72" s="12"/>
    </row>
    <row r="73" spans="1:7" s="63" customFormat="1" ht="9" customHeight="1">
      <c r="A73" s="64"/>
      <c r="B73" s="88"/>
      <c r="C73" s="88"/>
      <c r="D73" s="88"/>
      <c r="E73" s="88"/>
      <c r="F73" s="88"/>
      <c r="G73" s="12"/>
    </row>
    <row r="74" spans="2:6" s="63" customFormat="1" ht="9" customHeight="1">
      <c r="B74" s="12"/>
      <c r="C74" s="65"/>
      <c r="D74" s="65"/>
      <c r="E74" s="66"/>
      <c r="F74" s="67"/>
    </row>
  </sheetData>
  <mergeCells count="6">
    <mergeCell ref="A42:B42"/>
    <mergeCell ref="A57:B57"/>
    <mergeCell ref="A2:B2"/>
    <mergeCell ref="A13:B13"/>
    <mergeCell ref="A25:B25"/>
    <mergeCell ref="A40:B40"/>
  </mergeCells>
  <printOptions/>
  <pageMargins left="0.75" right="0.75" top="1" bottom="0.75" header="0.5" footer="0.5"/>
  <pageSetup horizontalDpi="300" verticalDpi="300" orientation="portrait" r:id="rId3"/>
  <headerFooter alignWithMargins="0">
    <oddHeader>&amp;CThe University of Alabama in Huntsville
Fall 2009 vs. Fall 2008 Credit Hour Production by College and Department</oddHeader>
    <oddFooter>&amp;L&amp;8Office of Institutional Research
&amp;F  (np)
Census: 09/02/09&amp;C&amp;8&amp;P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Provost Office, 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 Debbie</cp:lastModifiedBy>
  <cp:lastPrinted>2009-09-10T17:01:53Z</cp:lastPrinted>
  <dcterms:created xsi:type="dcterms:W3CDTF">1998-06-23T13:51:25Z</dcterms:created>
  <dcterms:modified xsi:type="dcterms:W3CDTF">2009-11-04T15:59:31Z</dcterms:modified>
  <cp:category/>
  <cp:version/>
  <cp:contentType/>
  <cp:contentStatus/>
</cp:coreProperties>
</file>