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8460" windowHeight="4950" activeTab="0"/>
  </bookViews>
  <sheets>
    <sheet name="Summary1 " sheetId="1" r:id="rId1"/>
    <sheet name="Summary2" sheetId="2" r:id="rId2"/>
    <sheet name="UG By College &amp; Major" sheetId="3" r:id="rId3"/>
    <sheet name="Graduates by College &amp; Major" sheetId="4" r:id="rId4"/>
    <sheet name="Credit Hours" sheetId="5" r:id="rId5"/>
  </sheets>
  <definedNames>
    <definedName name="HTML_CodePage" hidden="1">1252</definedName>
    <definedName name="HTML_Control" localSheetId="0" hidden="1">{"'Credit Hours'!$A$1:$F$78"}</definedName>
    <definedName name="HTML_Control" hidden="1">{"'Credit Hours'!$A$1:$F$78"}</definedName>
    <definedName name="HTML_Description" hidden="1">""</definedName>
    <definedName name="HTML_Email" hidden="1">""</definedName>
    <definedName name="HTML_Header" hidden="1">"Summary2"</definedName>
    <definedName name="HTML_LastUpdate" hidden="1">"1/28/98"</definedName>
    <definedName name="HTML_LineAfter" hidden="1">FALSE</definedName>
    <definedName name="HTML_LineBefore" hidden="1">FALSE</definedName>
    <definedName name="HTML_Name" hidden="1">"David Frees"</definedName>
    <definedName name="HTML_OBDlg2" hidden="1">TRUE</definedName>
    <definedName name="HTML_OBDlg4" hidden="1">TRUE</definedName>
    <definedName name="HTML_OS" hidden="1">0</definedName>
    <definedName name="HTML_PathFile" hidden="1">"D:\Documents\Summary4.htm"</definedName>
    <definedName name="HTML_Title" hidden="1">"Spr98Enr"</definedName>
    <definedName name="_xlnm.Print_Area" localSheetId="2">'UG By College &amp; Major'!$A$1:$G$170</definedName>
  </definedNames>
  <calcPr fullCalcOnLoad="1"/>
</workbook>
</file>

<file path=xl/comments5.xml><?xml version="1.0" encoding="utf-8"?>
<comments xmlns="http://schemas.openxmlformats.org/spreadsheetml/2006/main">
  <authors>
    <author>Debbie Stowers</author>
  </authors>
  <commentList>
    <comment ref="D35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9 chp in GS 199</t>
        </r>
      </text>
    </comment>
    <comment ref="C18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1 ch for EG 100</t>
        </r>
      </text>
    </comment>
  </commentList>
</comments>
</file>

<file path=xl/sharedStrings.xml><?xml version="1.0" encoding="utf-8"?>
<sst xmlns="http://schemas.openxmlformats.org/spreadsheetml/2006/main" count="356" uniqueCount="156">
  <si>
    <t>Undergraduate</t>
  </si>
  <si>
    <t>Graduate</t>
  </si>
  <si>
    <t>Grand</t>
  </si>
  <si>
    <t>Full Time</t>
  </si>
  <si>
    <t>Part Time</t>
  </si>
  <si>
    <t>Total</t>
  </si>
  <si>
    <t>College/Division</t>
  </si>
  <si>
    <t>ADSC</t>
  </si>
  <si>
    <t>ENG</t>
  </si>
  <si>
    <t>LA</t>
  </si>
  <si>
    <t>NUR</t>
  </si>
  <si>
    <t>SCI</t>
  </si>
  <si>
    <t>ND</t>
  </si>
  <si>
    <t>ESP</t>
  </si>
  <si>
    <t>Grand Total</t>
  </si>
  <si>
    <t>Full-Time</t>
  </si>
  <si>
    <t xml:space="preserve"> +/- From</t>
  </si>
  <si>
    <t>% Change</t>
  </si>
  <si>
    <t>Administrative Science</t>
  </si>
  <si>
    <t>Engineering</t>
  </si>
  <si>
    <t>Liberal Arts</t>
  </si>
  <si>
    <t>Nursing</t>
  </si>
  <si>
    <t>Science</t>
  </si>
  <si>
    <t>Early Start</t>
  </si>
  <si>
    <t>Nondegree</t>
  </si>
  <si>
    <t>Continuing Education</t>
  </si>
  <si>
    <t>Credit Hour Production</t>
  </si>
  <si>
    <t>Other</t>
  </si>
  <si>
    <t>Subtotal</t>
  </si>
  <si>
    <t>Part-Time</t>
  </si>
  <si>
    <t>College of Administrative Science</t>
  </si>
  <si>
    <t>ACC</t>
  </si>
  <si>
    <t>FIN</t>
  </si>
  <si>
    <t>MGT</t>
  </si>
  <si>
    <t>MIS</t>
  </si>
  <si>
    <t>MKT</t>
  </si>
  <si>
    <t>College of Engineering</t>
  </si>
  <si>
    <t>CEE</t>
  </si>
  <si>
    <t>CHE</t>
  </si>
  <si>
    <t>CPE</t>
  </si>
  <si>
    <t>EE</t>
  </si>
  <si>
    <t>ISE</t>
  </si>
  <si>
    <t>OPE</t>
  </si>
  <si>
    <t>College of Liberal Arts</t>
  </si>
  <si>
    <t>ART</t>
  </si>
  <si>
    <t>CM</t>
  </si>
  <si>
    <t>EED</t>
  </si>
  <si>
    <t>EH</t>
  </si>
  <si>
    <t>FH</t>
  </si>
  <si>
    <t>FLT</t>
  </si>
  <si>
    <t>GN</t>
  </si>
  <si>
    <t>HY</t>
  </si>
  <si>
    <t>MU</t>
  </si>
  <si>
    <t>PHL</t>
  </si>
  <si>
    <t>PSC</t>
  </si>
  <si>
    <t>PY</t>
  </si>
  <si>
    <t>SH</t>
  </si>
  <si>
    <t>SOC</t>
  </si>
  <si>
    <t>College of Science</t>
  </si>
  <si>
    <t>BYS</t>
  </si>
  <si>
    <t>CH</t>
  </si>
  <si>
    <t>CS</t>
  </si>
  <si>
    <t>MA</t>
  </si>
  <si>
    <t>PH</t>
  </si>
  <si>
    <t>Conditional Students</t>
  </si>
  <si>
    <t>OR</t>
  </si>
  <si>
    <t>OSE</t>
  </si>
  <si>
    <t>PA</t>
  </si>
  <si>
    <t>ATS</t>
  </si>
  <si>
    <t>MTS</t>
  </si>
  <si>
    <t xml:space="preserve"> +/-</t>
  </si>
  <si>
    <t>Accounting</t>
  </si>
  <si>
    <t>Business Legal Studies</t>
  </si>
  <si>
    <t>Economics</t>
  </si>
  <si>
    <t>Finance</t>
  </si>
  <si>
    <t>Management</t>
  </si>
  <si>
    <t>Management Info. Systems</t>
  </si>
  <si>
    <t>Management Science</t>
  </si>
  <si>
    <t>Marketing</t>
  </si>
  <si>
    <t>Chemical</t>
  </si>
  <si>
    <t>Civil</t>
  </si>
  <si>
    <t>Computer</t>
  </si>
  <si>
    <t>Electrical</t>
  </si>
  <si>
    <t>Engineering Management</t>
  </si>
  <si>
    <t>Industrial and Systems</t>
  </si>
  <si>
    <t>Mechanical</t>
  </si>
  <si>
    <t>Optical Science Eng.</t>
  </si>
  <si>
    <t>Art</t>
  </si>
  <si>
    <t>Communication</t>
  </si>
  <si>
    <t>Foreign Languages</t>
  </si>
  <si>
    <t>History</t>
  </si>
  <si>
    <t>Music/Music Education</t>
  </si>
  <si>
    <t>Philosophy</t>
  </si>
  <si>
    <t>Political Science</t>
  </si>
  <si>
    <t>Psychology</t>
  </si>
  <si>
    <t>Sociology</t>
  </si>
  <si>
    <t>Women's Studies</t>
  </si>
  <si>
    <t>Atmospheric Science</t>
  </si>
  <si>
    <t>Biology</t>
  </si>
  <si>
    <t>Chemistry</t>
  </si>
  <si>
    <t>Computer Science</t>
  </si>
  <si>
    <t>Environmental Science</t>
  </si>
  <si>
    <t>Materials Science</t>
  </si>
  <si>
    <t>Mathematics</t>
  </si>
  <si>
    <t>Physics</t>
  </si>
  <si>
    <t>Co - op (Work)</t>
  </si>
  <si>
    <t>HPE</t>
  </si>
  <si>
    <t>Military Science</t>
  </si>
  <si>
    <t>Co - op (Parallel)</t>
  </si>
  <si>
    <t>College of Nursing</t>
  </si>
  <si>
    <t>ME</t>
  </si>
  <si>
    <t>DE</t>
  </si>
  <si>
    <t>NUJ</t>
  </si>
  <si>
    <t>NUL</t>
  </si>
  <si>
    <t>NUN</t>
  </si>
  <si>
    <t>NUS</t>
  </si>
  <si>
    <t>AE</t>
  </si>
  <si>
    <t>UND</t>
  </si>
  <si>
    <t>PEN</t>
  </si>
  <si>
    <t>Part-time</t>
  </si>
  <si>
    <t xml:space="preserve">CE </t>
  </si>
  <si>
    <t>Early Start/Dual Enrollment</t>
  </si>
  <si>
    <t>Undecided</t>
  </si>
  <si>
    <t>Dual Enrollment</t>
  </si>
  <si>
    <t>FINAL</t>
  </si>
  <si>
    <t>TSOL</t>
  </si>
  <si>
    <t>Marine Science</t>
  </si>
  <si>
    <t>CE</t>
  </si>
  <si>
    <t>FNCP</t>
  </si>
  <si>
    <t>NUED</t>
  </si>
  <si>
    <t>Other*</t>
  </si>
  <si>
    <t>FLSP</t>
  </si>
  <si>
    <t>FLTG</t>
  </si>
  <si>
    <t>7/06/05</t>
  </si>
  <si>
    <t>Summer 2005</t>
  </si>
  <si>
    <t>HRM</t>
  </si>
  <si>
    <t>FLGR</t>
  </si>
  <si>
    <t>FLTS</t>
  </si>
  <si>
    <t>MAE*</t>
  </si>
  <si>
    <t>Summer 2006</t>
  </si>
  <si>
    <t>7/06/06</t>
  </si>
  <si>
    <t>From Summer 2005</t>
  </si>
  <si>
    <t>IAMI</t>
  </si>
  <si>
    <t>FLFR</t>
  </si>
  <si>
    <t>FLRU</t>
  </si>
  <si>
    <t>FLTF</t>
  </si>
  <si>
    <t>FLTR</t>
  </si>
  <si>
    <t>Conditional Students appear in the appropriate colleges.</t>
  </si>
  <si>
    <t>BTSE</t>
  </si>
  <si>
    <t>AMA</t>
  </si>
  <si>
    <t>Biotechnology Sci &amp; Eng</t>
  </si>
  <si>
    <r>
      <t>Education</t>
    </r>
    <r>
      <rPr>
        <vertAlign val="superscript"/>
        <sz val="7.5"/>
        <rFont val="Arial"/>
        <family val="2"/>
      </rPr>
      <t>1</t>
    </r>
  </si>
  <si>
    <r>
      <t>1</t>
    </r>
    <r>
      <rPr>
        <sz val="6"/>
        <rFont val="Arial"/>
        <family val="2"/>
      </rPr>
      <t>Includes Education Collaborative</t>
    </r>
  </si>
  <si>
    <r>
      <t>English</t>
    </r>
    <r>
      <rPr>
        <vertAlign val="superscript"/>
        <sz val="7.5"/>
        <rFont val="Arial"/>
        <family val="2"/>
      </rPr>
      <t>2</t>
    </r>
  </si>
  <si>
    <r>
      <t>2</t>
    </r>
    <r>
      <rPr>
        <sz val="6"/>
        <rFont val="Arial"/>
        <family val="2"/>
      </rPr>
      <t>Includes Intensive English Program</t>
    </r>
  </si>
  <si>
    <t>*Other includes Co-op, HPE and MIL.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</si>
</sst>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%;\(0%\)"/>
    <numFmt numFmtId="166" formatCode="#,##0.0_);\(#,##0.0\)"/>
    <numFmt numFmtId="167" formatCode="_(* #,##0_);_(* \(#,##0\);_(* &quot;-&quot;??_);_(@_)"/>
    <numFmt numFmtId="168" formatCode="0\ "/>
    <numFmt numFmtId="169" formatCode="#,##0.0_);[Red]\(#,##0.0\)"/>
    <numFmt numFmtId="170" formatCode="0.00%;[Red]\(0.00%\)"/>
    <numFmt numFmtId="171" formatCode="0.0%;\(0.0%\)"/>
    <numFmt numFmtId="172" formatCode="_(* #,##0.0_);_(* \(#,##0.0\);_(* &quot;-&quot;?_);_(@_)"/>
    <numFmt numFmtId="173" formatCode="0_);\(0\)"/>
    <numFmt numFmtId="174" formatCode="\(0\)"/>
    <numFmt numFmtId="175" formatCode="0.0"/>
    <numFmt numFmtId="176" formatCode="00"/>
    <numFmt numFmtId="177" formatCode="000"/>
    <numFmt numFmtId="178" formatCode="[$-409]dddd\,\ mmmm\ dd\,\ yyyy"/>
  </numFmts>
  <fonts count="23">
    <font>
      <sz val="10"/>
      <name val="Arial"/>
      <family val="0"/>
    </font>
    <font>
      <sz val="7"/>
      <name val="MS Sans Serif"/>
      <family val="2"/>
    </font>
    <font>
      <b/>
      <sz val="7"/>
      <name val="MS Sans Serif"/>
      <family val="0"/>
    </font>
    <font>
      <u val="single"/>
      <sz val="7"/>
      <name val="MS Sans Serif"/>
      <family val="2"/>
    </font>
    <font>
      <sz val="7"/>
      <name val="Arial"/>
      <family val="0"/>
    </font>
    <font>
      <b/>
      <sz val="10"/>
      <name val="Arial"/>
      <family val="0"/>
    </font>
    <font>
      <sz val="8.5"/>
      <name val="MS Sans Serif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name val="Arial"/>
      <family val="2"/>
    </font>
    <font>
      <b/>
      <sz val="7.5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MS Sans Serif"/>
      <family val="2"/>
    </font>
    <font>
      <vertAlign val="superscript"/>
      <sz val="7.5"/>
      <name val="Arial"/>
      <family val="2"/>
    </font>
    <font>
      <vertAlign val="superscript"/>
      <sz val="6"/>
      <name val="MS Sans Serif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8"/>
      <name val="MS Sans Serif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5" fillId="0" borderId="10" xfId="15" applyNumberFormat="1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171" fontId="5" fillId="0" borderId="10" xfId="21" applyNumberFormat="1" applyFont="1" applyBorder="1" applyAlignment="1">
      <alignment horizontal="center"/>
    </xf>
    <xf numFmtId="0" fontId="5" fillId="0" borderId="0" xfId="0" applyFont="1" applyAlignment="1">
      <alignment/>
    </xf>
    <xf numFmtId="14" fontId="5" fillId="0" borderId="5" xfId="15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1" fontId="5" fillId="0" borderId="5" xfId="21" applyNumberFormat="1" applyFont="1" applyBorder="1" applyAlignment="1">
      <alignment horizontal="center"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/>
    </xf>
    <xf numFmtId="17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64" fontId="5" fillId="0" borderId="0" xfId="15" applyNumberFormat="1" applyFont="1" applyAlignment="1">
      <alignment horizontal="center"/>
    </xf>
    <xf numFmtId="171" fontId="0" fillId="0" borderId="10" xfId="21" applyNumberFormat="1" applyBorder="1" applyAlignment="1">
      <alignment horizontal="center"/>
    </xf>
    <xf numFmtId="164" fontId="0" fillId="0" borderId="2" xfId="15" applyNumberFormat="1" applyFont="1" applyBorder="1" applyAlignment="1">
      <alignment/>
    </xf>
    <xf numFmtId="171" fontId="0" fillId="0" borderId="0" xfId="21" applyNumberFormat="1" applyAlignment="1">
      <alignment horizontal="center"/>
    </xf>
    <xf numFmtId="164" fontId="0" fillId="0" borderId="2" xfId="15" applyNumberFormat="1" applyBorder="1" applyAlignment="1">
      <alignment/>
    </xf>
    <xf numFmtId="171" fontId="0" fillId="0" borderId="2" xfId="21" applyNumberFormat="1" applyBorder="1" applyAlignment="1">
      <alignment horizontal="center"/>
    </xf>
    <xf numFmtId="167" fontId="0" fillId="0" borderId="2" xfId="15" applyNumberFormat="1" applyBorder="1" applyAlignment="1">
      <alignment/>
    </xf>
    <xf numFmtId="171" fontId="0" fillId="0" borderId="5" xfId="21" applyNumberFormat="1" applyBorder="1" applyAlignment="1">
      <alignment horizontal="center"/>
    </xf>
    <xf numFmtId="164" fontId="0" fillId="0" borderId="0" xfId="15" applyNumberFormat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169" fontId="12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69" fontId="10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170" fontId="13" fillId="0" borderId="0" xfId="0" applyNumberFormat="1" applyFont="1" applyAlignment="1">
      <alignment horizontal="right"/>
    </xf>
    <xf numFmtId="170" fontId="13" fillId="0" borderId="0" xfId="0" applyNumberFormat="1" applyFont="1" applyAlignment="1">
      <alignment/>
    </xf>
    <xf numFmtId="169" fontId="10" fillId="2" borderId="0" xfId="0" applyNumberFormat="1" applyFont="1" applyFill="1" applyBorder="1" applyAlignment="1">
      <alignment/>
    </xf>
    <xf numFmtId="169" fontId="13" fillId="2" borderId="0" xfId="0" applyNumberFormat="1" applyFont="1" applyFill="1" applyBorder="1" applyAlignment="1">
      <alignment/>
    </xf>
    <xf numFmtId="170" fontId="13" fillId="2" borderId="0" xfId="0" applyNumberFormat="1" applyFont="1" applyFill="1" applyAlignment="1">
      <alignment/>
    </xf>
    <xf numFmtId="169" fontId="10" fillId="2" borderId="0" xfId="0" applyNumberFormat="1" applyFont="1" applyFill="1" applyAlignment="1">
      <alignment/>
    </xf>
    <xf numFmtId="169" fontId="13" fillId="2" borderId="0" xfId="0" applyNumberFormat="1" applyFont="1" applyFill="1" applyAlignment="1">
      <alignment/>
    </xf>
    <xf numFmtId="170" fontId="13" fillId="2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6" fillId="0" borderId="0" xfId="0" applyFont="1" applyAlignment="1" quotePrefix="1">
      <alignment horizontal="right"/>
    </xf>
    <xf numFmtId="0" fontId="5" fillId="0" borderId="2" xfId="0" applyFont="1" applyBorder="1" applyAlignment="1" quotePrefix="1">
      <alignment horizontal="center"/>
    </xf>
    <xf numFmtId="171" fontId="5" fillId="0" borderId="2" xfId="21" applyNumberFormat="1" applyFont="1" applyBorder="1" applyAlignment="1" quotePrefix="1">
      <alignment horizontal="center"/>
    </xf>
    <xf numFmtId="0" fontId="6" fillId="0" borderId="0" xfId="0" applyFont="1" applyAlignment="1" quotePrefix="1">
      <alignment horizontal="left"/>
    </xf>
    <xf numFmtId="169" fontId="11" fillId="0" borderId="0" xfId="0" applyNumberFormat="1" applyFont="1" applyAlignment="1" quotePrefix="1">
      <alignment horizontal="right"/>
    </xf>
    <xf numFmtId="0" fontId="10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"/>
    </xf>
    <xf numFmtId="167" fontId="5" fillId="0" borderId="9" xfId="15" applyNumberFormat="1" applyFont="1" applyBorder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9" xfId="21" applyNumberFormat="1" applyFont="1" applyBorder="1" applyAlignment="1">
      <alignment horizontal="center"/>
    </xf>
    <xf numFmtId="166" fontId="5" fillId="0" borderId="0" xfId="0" applyNumberFormat="1" applyFont="1" applyBorder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49" fontId="5" fillId="0" borderId="2" xfId="15" applyNumberFormat="1" applyFont="1" applyBorder="1" applyAlignment="1">
      <alignment horizontal="center"/>
    </xf>
    <xf numFmtId="37" fontId="0" fillId="0" borderId="1" xfId="0" applyNumberFormat="1" applyBorder="1" applyAlignment="1">
      <alignment/>
    </xf>
    <xf numFmtId="37" fontId="5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4" fontId="5" fillId="0" borderId="10" xfId="15" applyNumberFormat="1" applyFont="1" applyBorder="1" applyAlignment="1">
      <alignment/>
    </xf>
    <xf numFmtId="171" fontId="5" fillId="0" borderId="10" xfId="21" applyNumberFormat="1" applyFont="1" applyBorder="1" applyAlignment="1">
      <alignment horizontal="center"/>
    </xf>
    <xf numFmtId="164" fontId="0" fillId="0" borderId="11" xfId="15" applyNumberFormat="1" applyBorder="1" applyAlignment="1">
      <alignment/>
    </xf>
    <xf numFmtId="0" fontId="0" fillId="0" borderId="11" xfId="0" applyBorder="1" applyAlignment="1">
      <alignment/>
    </xf>
    <xf numFmtId="171" fontId="0" fillId="0" borderId="11" xfId="21" applyNumberFormat="1" applyBorder="1" applyAlignment="1">
      <alignment horizontal="center"/>
    </xf>
    <xf numFmtId="0" fontId="2" fillId="0" borderId="9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>
      <alignment horizontal="center"/>
    </xf>
    <xf numFmtId="169" fontId="11" fillId="2" borderId="0" xfId="0" applyNumberFormat="1" applyFont="1" applyFill="1" applyBorder="1" applyAlignment="1">
      <alignment/>
    </xf>
    <xf numFmtId="169" fontId="12" fillId="2" borderId="0" xfId="0" applyNumberFormat="1" applyFont="1" applyFill="1" applyBorder="1" applyAlignment="1">
      <alignment/>
    </xf>
    <xf numFmtId="170" fontId="12" fillId="2" borderId="0" xfId="0" applyNumberFormat="1" applyFont="1" applyFill="1" applyBorder="1" applyAlignment="1">
      <alignment horizontal="right"/>
    </xf>
    <xf numFmtId="167" fontId="0" fillId="0" borderId="2" xfId="15" applyNumberFormat="1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9" fontId="11" fillId="0" borderId="0" xfId="0" applyNumberFormat="1" applyFont="1" applyAlignment="1">
      <alignment/>
    </xf>
    <xf numFmtId="169" fontId="10" fillId="0" borderId="0" xfId="0" applyNumberFormat="1" applyFont="1" applyFill="1" applyAlignment="1">
      <alignment/>
    </xf>
    <xf numFmtId="0" fontId="5" fillId="0" borderId="0" xfId="0" applyFont="1" applyAlignment="1">
      <alignment wrapText="1"/>
    </xf>
    <xf numFmtId="0" fontId="2" fillId="0" borderId="6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23.8515625" style="0" customWidth="1"/>
    <col min="2" max="2" width="15.57421875" style="49" customWidth="1"/>
    <col min="3" max="3" width="1.7109375" style="0" customWidth="1"/>
    <col min="4" max="4" width="15.57421875" style="49" customWidth="1"/>
    <col min="5" max="5" width="1.7109375" style="0" customWidth="1"/>
    <col min="6" max="6" width="13.28125" style="0" customWidth="1"/>
    <col min="7" max="7" width="3.140625" style="0" customWidth="1"/>
    <col min="8" max="8" width="18.8515625" style="44" bestFit="1" customWidth="1"/>
  </cols>
  <sheetData>
    <row r="1" spans="2:4" ht="12.75">
      <c r="B1" s="41" t="s">
        <v>124</v>
      </c>
      <c r="D1" s="41" t="s">
        <v>124</v>
      </c>
    </row>
    <row r="2" spans="2:8" ht="12.75">
      <c r="B2" s="18" t="s">
        <v>134</v>
      </c>
      <c r="C2" s="19"/>
      <c r="D2" s="18" t="s">
        <v>139</v>
      </c>
      <c r="F2" s="20" t="s">
        <v>16</v>
      </c>
      <c r="G2" s="21"/>
      <c r="H2" s="22" t="s">
        <v>17</v>
      </c>
    </row>
    <row r="3" spans="2:8" ht="12.75">
      <c r="B3" s="83" t="s">
        <v>133</v>
      </c>
      <c r="C3" s="23"/>
      <c r="D3" s="83" t="s">
        <v>140</v>
      </c>
      <c r="F3" s="69" t="s">
        <v>134</v>
      </c>
      <c r="G3" s="21"/>
      <c r="H3" s="70" t="s">
        <v>141</v>
      </c>
    </row>
    <row r="4" spans="1:8" ht="12.75">
      <c r="A4" s="106"/>
      <c r="B4" s="24"/>
      <c r="C4" s="23"/>
      <c r="D4" s="24"/>
      <c r="F4" s="25"/>
      <c r="G4" s="21"/>
      <c r="H4" s="26"/>
    </row>
    <row r="5" spans="1:8" ht="12.75">
      <c r="A5" s="107"/>
      <c r="B5" s="45"/>
      <c r="C5" s="23"/>
      <c r="D5" s="45"/>
      <c r="F5" s="27"/>
      <c r="G5" s="28"/>
      <c r="H5" s="46"/>
    </row>
    <row r="6" spans="2:8" ht="12.75">
      <c r="B6" s="45"/>
      <c r="D6" s="45"/>
      <c r="F6" s="27"/>
      <c r="G6" s="28"/>
      <c r="H6" s="46"/>
    </row>
    <row r="7" spans="1:8" ht="12.75">
      <c r="A7" t="s">
        <v>18</v>
      </c>
      <c r="B7" s="47">
        <v>570</v>
      </c>
      <c r="C7" s="29"/>
      <c r="D7" s="47">
        <v>541</v>
      </c>
      <c r="F7" s="30">
        <f>D7-B7</f>
        <v>-29</v>
      </c>
      <c r="G7" s="31"/>
      <c r="H7" s="46">
        <f>IF(D7&gt;B7,IF(B7,F7/B7,1),IF(B7,F7/B7,0))</f>
        <v>-0.05087719298245614</v>
      </c>
    </row>
    <row r="8" spans="2:8" ht="6" customHeight="1">
      <c r="B8" s="47"/>
      <c r="C8" s="29"/>
      <c r="D8" s="47"/>
      <c r="F8" s="30"/>
      <c r="G8" s="31"/>
      <c r="H8" s="46"/>
    </row>
    <row r="9" spans="1:8" ht="12.75">
      <c r="A9" t="s">
        <v>19</v>
      </c>
      <c r="B9" s="47">
        <v>1020</v>
      </c>
      <c r="C9" s="29"/>
      <c r="D9" s="47">
        <v>1070</v>
      </c>
      <c r="F9" s="30">
        <f>D9-B9</f>
        <v>50</v>
      </c>
      <c r="G9" s="31"/>
      <c r="H9" s="46">
        <f>IF(D9&gt;B9,IF(B9,F9/B9,1),IF(B9,F9/B9,0))</f>
        <v>0.049019607843137254</v>
      </c>
    </row>
    <row r="10" spans="2:8" ht="6" customHeight="1">
      <c r="B10" s="47"/>
      <c r="C10" s="29"/>
      <c r="D10" s="47"/>
      <c r="F10" s="30"/>
      <c r="G10" s="31"/>
      <c r="H10" s="46"/>
    </row>
    <row r="11" spans="1:8" ht="12.75">
      <c r="A11" t="s">
        <v>20</v>
      </c>
      <c r="B11" s="47">
        <v>546</v>
      </c>
      <c r="C11" s="29"/>
      <c r="D11" s="47">
        <f>534+1</f>
        <v>535</v>
      </c>
      <c r="F11" s="30">
        <f>D11-B11</f>
        <v>-11</v>
      </c>
      <c r="G11" s="31"/>
      <c r="H11" s="46">
        <f>IF(D11&gt;B11,IF(B11,F11/B11,1),IF(B11,F11/B11,0))</f>
        <v>-0.020146520146520148</v>
      </c>
    </row>
    <row r="12" spans="2:8" ht="6" customHeight="1">
      <c r="B12" s="47"/>
      <c r="C12" s="29"/>
      <c r="D12" s="47"/>
      <c r="F12" s="30"/>
      <c r="G12" s="31"/>
      <c r="H12" s="46"/>
    </row>
    <row r="13" spans="1:8" ht="12.75">
      <c r="A13" t="s">
        <v>21</v>
      </c>
      <c r="B13" s="101">
        <v>408</v>
      </c>
      <c r="C13" s="29"/>
      <c r="D13" s="101">
        <v>381</v>
      </c>
      <c r="F13" s="30">
        <f>D13-B13</f>
        <v>-27</v>
      </c>
      <c r="G13" s="31"/>
      <c r="H13" s="46">
        <f>IF(D13&gt;B13,IF(B13,F13/B13,1),IF(B13,F13/B13,0))</f>
        <v>-0.0661764705882353</v>
      </c>
    </row>
    <row r="14" spans="2:8" ht="6" customHeight="1">
      <c r="B14" s="47"/>
      <c r="C14" s="29"/>
      <c r="D14" s="47"/>
      <c r="F14" s="30"/>
      <c r="G14" s="31"/>
      <c r="H14" s="46"/>
    </row>
    <row r="15" spans="1:8" ht="12.75">
      <c r="A15" t="s">
        <v>22</v>
      </c>
      <c r="B15" s="47">
        <v>576</v>
      </c>
      <c r="C15" s="29"/>
      <c r="D15" s="47">
        <v>598</v>
      </c>
      <c r="F15" s="30">
        <f>D15-B15</f>
        <v>22</v>
      </c>
      <c r="G15" s="31"/>
      <c r="H15" s="46">
        <f>IF(D15&gt;B15,IF(B15,F15/B15,1),IF(B15,F15/B15,0))</f>
        <v>0.03819444444444445</v>
      </c>
    </row>
    <row r="16" spans="2:8" ht="6" customHeight="1">
      <c r="B16" s="47"/>
      <c r="C16" s="29"/>
      <c r="D16" s="47"/>
      <c r="F16" s="30"/>
      <c r="G16" s="31"/>
      <c r="H16" s="46"/>
    </row>
    <row r="17" spans="1:8" ht="13.5" customHeight="1">
      <c r="A17" t="s">
        <v>121</v>
      </c>
      <c r="B17" s="47">
        <f>12+6</f>
        <v>18</v>
      </c>
      <c r="C17" s="29"/>
      <c r="D17" s="47">
        <v>4</v>
      </c>
      <c r="F17" s="30">
        <f>D17-B17</f>
        <v>-14</v>
      </c>
      <c r="G17" s="31"/>
      <c r="H17" s="46">
        <f>IF(D17&gt;B17,IF(B17,F17/B17,1),IF(B17,F17/B17,0))</f>
        <v>-0.7777777777777778</v>
      </c>
    </row>
    <row r="18" spans="2:8" ht="6" customHeight="1">
      <c r="B18" s="47"/>
      <c r="C18" s="29"/>
      <c r="D18" s="47"/>
      <c r="F18" s="30"/>
      <c r="G18" s="31"/>
      <c r="H18" s="46"/>
    </row>
    <row r="19" spans="1:8" ht="12.75" customHeight="1">
      <c r="A19" t="s">
        <v>122</v>
      </c>
      <c r="B19" s="47">
        <v>75</v>
      </c>
      <c r="C19" s="29"/>
      <c r="D19" s="47">
        <v>235</v>
      </c>
      <c r="F19" s="30">
        <f>D19-B19</f>
        <v>160</v>
      </c>
      <c r="G19" s="31"/>
      <c r="H19" s="46">
        <f>IF(D19&gt;B19,IF(B19,F19/B19,1),IF(B19,F19/B19,0))</f>
        <v>2.1333333333333333</v>
      </c>
    </row>
    <row r="20" spans="2:8" ht="6" customHeight="1">
      <c r="B20" s="47"/>
      <c r="C20" s="29"/>
      <c r="D20" s="47"/>
      <c r="F20" s="30"/>
      <c r="G20" s="31"/>
      <c r="H20" s="46"/>
    </row>
    <row r="21" spans="2:8" ht="6" customHeight="1">
      <c r="B21" s="47"/>
      <c r="C21" s="29"/>
      <c r="D21" s="47"/>
      <c r="F21" s="30"/>
      <c r="G21" s="31"/>
      <c r="H21" s="46"/>
    </row>
    <row r="22" spans="1:8" ht="12.75" customHeight="1">
      <c r="A22" t="s">
        <v>24</v>
      </c>
      <c r="B22" s="47">
        <f>6+250+80+1</f>
        <v>337</v>
      </c>
      <c r="C22" s="29"/>
      <c r="D22" s="47">
        <v>185</v>
      </c>
      <c r="F22" s="30">
        <f>D22-B22</f>
        <v>-152</v>
      </c>
      <c r="G22" s="84"/>
      <c r="H22" s="46">
        <f>IF(D22&gt;B22,IF(B22,F22/B22,1),IF(B22,F22/B22,0))</f>
        <v>-0.45103857566765576</v>
      </c>
    </row>
    <row r="23" spans="2:8" ht="6" customHeight="1">
      <c r="B23" s="47"/>
      <c r="C23" s="29"/>
      <c r="D23" s="47"/>
      <c r="F23" s="30"/>
      <c r="G23" s="84"/>
      <c r="H23" s="46"/>
    </row>
    <row r="24" spans="2:8" ht="6" customHeight="1">
      <c r="B24" s="47"/>
      <c r="C24" s="29"/>
      <c r="D24" s="47"/>
      <c r="F24" s="30"/>
      <c r="G24" s="84"/>
      <c r="H24" s="46"/>
    </row>
    <row r="25" spans="1:8" ht="12.75" hidden="1">
      <c r="A25" t="s">
        <v>25</v>
      </c>
      <c r="B25" s="47"/>
      <c r="C25" s="29"/>
      <c r="D25" s="47"/>
      <c r="F25" s="30">
        <f>D25-B25</f>
        <v>0</v>
      </c>
      <c r="G25" s="84"/>
      <c r="H25" s="46">
        <f>IF(D25&gt;B25,IF(B25,F25/B25,1),IF(B25,F25/B25,0))</f>
        <v>0</v>
      </c>
    </row>
    <row r="26" spans="2:8" ht="0.75" customHeight="1" hidden="1">
      <c r="B26" s="47"/>
      <c r="C26" s="29"/>
      <c r="D26" s="47"/>
      <c r="F26" s="30"/>
      <c r="G26" s="84"/>
      <c r="H26" s="48"/>
    </row>
    <row r="27" spans="1:8" ht="12.75">
      <c r="A27" s="74" t="s">
        <v>14</v>
      </c>
      <c r="B27" s="75">
        <f>SUM(B7:B22)</f>
        <v>3550</v>
      </c>
      <c r="C27" s="76"/>
      <c r="D27" s="75">
        <f>SUM(D7:D22)</f>
        <v>3549</v>
      </c>
      <c r="E27" s="77"/>
      <c r="F27" s="75">
        <f>SUM(F7:F22)</f>
        <v>-1</v>
      </c>
      <c r="G27" s="85"/>
      <c r="H27" s="78">
        <f>IF(D27&gt;B27,IF(B27,F27/B27,1),IF(B27,F27/B27,0))</f>
        <v>-0.00028169014084507044</v>
      </c>
    </row>
    <row r="28" spans="2:8" ht="12.75">
      <c r="B28" s="45"/>
      <c r="D28" s="45"/>
      <c r="F28" s="27"/>
      <c r="G28" s="86"/>
      <c r="H28" s="42"/>
    </row>
    <row r="29" spans="1:8" ht="12.75">
      <c r="A29" s="23" t="s">
        <v>26</v>
      </c>
      <c r="B29" s="45"/>
      <c r="C29" s="23"/>
      <c r="D29" s="45"/>
      <c r="F29" s="27"/>
      <c r="G29" s="86"/>
      <c r="H29" s="46"/>
    </row>
    <row r="30" spans="2:8" ht="12.75">
      <c r="B30" s="45"/>
      <c r="D30" s="45"/>
      <c r="F30" s="27"/>
      <c r="G30" s="86"/>
      <c r="H30" s="46"/>
    </row>
    <row r="31" spans="1:8" ht="12.75">
      <c r="A31" t="s">
        <v>18</v>
      </c>
      <c r="B31" s="45">
        <v>2988</v>
      </c>
      <c r="D31" s="45">
        <v>2829</v>
      </c>
      <c r="F31" s="27">
        <f>D31-B31</f>
        <v>-159</v>
      </c>
      <c r="G31" s="86"/>
      <c r="H31" s="46">
        <f>IF(D31&gt;B31,IF(B31,F31/B31,1),IF(B31,F31/B31,0))</f>
        <v>-0.05321285140562249</v>
      </c>
    </row>
    <row r="32" spans="2:8" ht="6" customHeight="1">
      <c r="B32" s="45"/>
      <c r="D32" s="45"/>
      <c r="F32" s="27"/>
      <c r="G32" s="86"/>
      <c r="H32" s="46"/>
    </row>
    <row r="33" spans="1:8" ht="12.75">
      <c r="A33" t="s">
        <v>19</v>
      </c>
      <c r="B33" s="45">
        <v>4402</v>
      </c>
      <c r="D33" s="45">
        <v>4541</v>
      </c>
      <c r="F33" s="27">
        <f>D33-B33</f>
        <v>139</v>
      </c>
      <c r="G33" s="86"/>
      <c r="H33" s="46">
        <f>IF(D33&gt;B33,IF(B33,F33/B33,1),IF(B33,F33/B33,0))</f>
        <v>0.0315765561108587</v>
      </c>
    </row>
    <row r="34" spans="2:8" ht="6" customHeight="1">
      <c r="B34" s="45"/>
      <c r="D34" s="45"/>
      <c r="F34" s="27"/>
      <c r="G34" s="86"/>
      <c r="H34" s="46"/>
    </row>
    <row r="35" spans="1:8" ht="12.75">
      <c r="A35" t="s">
        <v>20</v>
      </c>
      <c r="B35" s="45">
        <v>6178.5</v>
      </c>
      <c r="D35" s="45">
        <v>5555.5</v>
      </c>
      <c r="F35" s="27">
        <f>D35-B35</f>
        <v>-623</v>
      </c>
      <c r="G35" s="86"/>
      <c r="H35" s="46">
        <f>IF(D35&gt;B35,IF(B35,F35/B35,1),IF(B35,F35/B35,0))</f>
        <v>-0.10083353564781096</v>
      </c>
    </row>
    <row r="36" spans="2:8" ht="6" customHeight="1">
      <c r="B36" s="45"/>
      <c r="D36" s="45"/>
      <c r="F36" s="27"/>
      <c r="G36" s="86"/>
      <c r="H36" s="46"/>
    </row>
    <row r="37" spans="1:8" ht="12.75">
      <c r="A37" t="s">
        <v>21</v>
      </c>
      <c r="B37" s="45">
        <v>2082</v>
      </c>
      <c r="D37" s="45">
        <v>1926</v>
      </c>
      <c r="F37" s="27">
        <f>D37-B37</f>
        <v>-156</v>
      </c>
      <c r="G37" s="86"/>
      <c r="H37" s="46">
        <f>IF(D37&gt;B37,IF(B37,F37/B37,1),IF(B37,F37/B37,0))</f>
        <v>-0.07492795389048991</v>
      </c>
    </row>
    <row r="38" spans="2:8" ht="6" customHeight="1">
      <c r="B38" s="45"/>
      <c r="D38" s="45"/>
      <c r="F38" s="27"/>
      <c r="G38" s="86"/>
      <c r="H38" s="46"/>
    </row>
    <row r="39" spans="1:8" ht="12.75" customHeight="1">
      <c r="A39" s="80" t="s">
        <v>22</v>
      </c>
      <c r="B39" s="43">
        <v>5405</v>
      </c>
      <c r="D39" s="43">
        <v>5442</v>
      </c>
      <c r="F39" s="27">
        <f>D39-B39</f>
        <v>37</v>
      </c>
      <c r="G39" s="86"/>
      <c r="H39" s="46">
        <f>IF(D39&gt;B39,IF(B39,F39/B39,1),IF(B39,F39/B39,0))</f>
        <v>0.0068455134135060125</v>
      </c>
    </row>
    <row r="40" spans="2:8" ht="6.75" customHeight="1">
      <c r="B40" s="45"/>
      <c r="D40" s="45"/>
      <c r="F40" s="27"/>
      <c r="G40" s="86"/>
      <c r="H40" s="46"/>
    </row>
    <row r="41" spans="1:8" ht="12.75">
      <c r="A41" s="80" t="s">
        <v>130</v>
      </c>
      <c r="B41" s="43">
        <v>624.5</v>
      </c>
      <c r="D41" s="43">
        <v>604.5</v>
      </c>
      <c r="F41" s="27">
        <f>D41-B41</f>
        <v>-20</v>
      </c>
      <c r="G41" s="86"/>
      <c r="H41" s="46">
        <f>IF(D41&gt;B41,IF(B41,F41/B41,1),IF(B41,F41/B41,0))</f>
        <v>-0.032025620496397116</v>
      </c>
    </row>
    <row r="42" spans="2:8" ht="6" customHeight="1">
      <c r="B42" s="45"/>
      <c r="D42" s="45"/>
      <c r="F42" s="27"/>
      <c r="G42" s="86"/>
      <c r="H42" s="46"/>
    </row>
    <row r="43" spans="2:8" ht="6" customHeight="1">
      <c r="B43" s="45"/>
      <c r="D43" s="45"/>
      <c r="F43" s="27"/>
      <c r="G43" s="86"/>
      <c r="H43" s="48"/>
    </row>
    <row r="44" spans="1:8" ht="12.75">
      <c r="A44" s="74" t="s">
        <v>14</v>
      </c>
      <c r="B44" s="87">
        <f>SUM(B31:B41)</f>
        <v>21680</v>
      </c>
      <c r="C44" s="77"/>
      <c r="D44" s="87">
        <f>SUM(D31:D41)</f>
        <v>20898</v>
      </c>
      <c r="E44" s="77"/>
      <c r="F44" s="87">
        <f>SUM(F31:F41)</f>
        <v>-782</v>
      </c>
      <c r="G44" s="79"/>
      <c r="H44" s="88">
        <f>IF(D44&gt;B44,IF(B44,F44/B44,1),IF(B44,F44/B44,0))</f>
        <v>-0.03607011070110701</v>
      </c>
    </row>
    <row r="45" spans="2:8" ht="12.75">
      <c r="B45" s="89"/>
      <c r="C45" s="90"/>
      <c r="D45" s="89"/>
      <c r="E45" s="90"/>
      <c r="F45" s="90"/>
      <c r="G45" s="90"/>
      <c r="H45" s="91"/>
    </row>
    <row r="46" spans="1:8" ht="12.75">
      <c r="A46" s="110"/>
      <c r="B46" s="110"/>
      <c r="C46" s="110"/>
      <c r="D46" s="110"/>
      <c r="E46" s="110"/>
      <c r="F46" s="110"/>
      <c r="G46" s="110"/>
      <c r="H46" s="110"/>
    </row>
    <row r="48" ht="12.75">
      <c r="A48" s="81" t="s">
        <v>155</v>
      </c>
    </row>
    <row r="49" spans="1:8" ht="12.75">
      <c r="A49" s="50"/>
      <c r="B49" s="50"/>
      <c r="C49" s="50"/>
      <c r="D49" s="50"/>
      <c r="E49" s="50"/>
      <c r="F49" s="50"/>
      <c r="G49" s="50"/>
      <c r="H49" s="50"/>
    </row>
    <row r="51" ht="12.75">
      <c r="A51" s="40"/>
    </row>
  </sheetData>
  <mergeCells count="1">
    <mergeCell ref="A46:H46"/>
  </mergeCells>
  <printOptions horizontalCentered="1"/>
  <pageMargins left="0" right="0" top="1.25" bottom="0.75" header="0.5" footer="0.25"/>
  <pageSetup horizontalDpi="600" verticalDpi="600" orientation="portrait" r:id="rId1"/>
  <headerFooter alignWithMargins="0">
    <oddHeader>&amp;CThe University of Alabama in Huntsville
Headcount Enrollment and Credit Hour Production Report
Summer 2006
</oddHeader>
    <oddFooter>&amp;L&amp;8Office of Institutional Research
&amp;D 
&amp;F; Summary1 (das)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2" sqref="R12"/>
    </sheetView>
  </sheetViews>
  <sheetFormatPr defaultColWidth="9.140625" defaultRowHeight="10.5" customHeight="1"/>
  <cols>
    <col min="1" max="1" width="2.7109375" style="1" customWidth="1"/>
    <col min="2" max="2" width="19.421875" style="1" customWidth="1"/>
    <col min="3" max="5" width="6.7109375" style="1" customWidth="1"/>
    <col min="6" max="6" width="0.85546875" style="1" customWidth="1"/>
    <col min="7" max="9" width="6.7109375" style="1" customWidth="1"/>
    <col min="10" max="10" width="0.85546875" style="1" customWidth="1"/>
    <col min="11" max="11" width="6.7109375" style="1" customWidth="1"/>
    <col min="12" max="12" width="0.85546875" style="2" customWidth="1"/>
    <col min="13" max="15" width="6.7109375" style="1" customWidth="1"/>
    <col min="16" max="16" width="0.85546875" style="1" customWidth="1"/>
    <col min="17" max="19" width="6.7109375" style="1" customWidth="1"/>
    <col min="20" max="20" width="0.85546875" style="1" customWidth="1"/>
    <col min="21" max="21" width="6.7109375" style="1" customWidth="1"/>
    <col min="22" max="16384" width="9.140625" style="1" customWidth="1"/>
  </cols>
  <sheetData>
    <row r="1" spans="1:21" ht="10.5" customHeight="1">
      <c r="A1" s="115"/>
      <c r="B1" s="115"/>
      <c r="C1" s="120" t="s">
        <v>134</v>
      </c>
      <c r="D1" s="121"/>
      <c r="E1" s="121"/>
      <c r="F1" s="121"/>
      <c r="G1" s="121"/>
      <c r="H1" s="121"/>
      <c r="I1" s="121"/>
      <c r="J1" s="121"/>
      <c r="K1" s="122"/>
      <c r="M1" s="120" t="s">
        <v>139</v>
      </c>
      <c r="N1" s="121"/>
      <c r="O1" s="121"/>
      <c r="P1" s="121"/>
      <c r="Q1" s="121"/>
      <c r="R1" s="121"/>
      <c r="S1" s="121"/>
      <c r="T1" s="121"/>
      <c r="U1" s="122"/>
    </row>
    <row r="2" spans="1:21" ht="10.5" customHeight="1">
      <c r="A2" s="115"/>
      <c r="B2" s="115"/>
      <c r="C2" s="119" t="s">
        <v>0</v>
      </c>
      <c r="D2" s="113"/>
      <c r="E2" s="113"/>
      <c r="F2" s="16"/>
      <c r="G2" s="119" t="s">
        <v>1</v>
      </c>
      <c r="H2" s="113"/>
      <c r="I2" s="113"/>
      <c r="J2" s="16"/>
      <c r="K2" s="17" t="s">
        <v>2</v>
      </c>
      <c r="L2" s="5"/>
      <c r="M2" s="119" t="s">
        <v>0</v>
      </c>
      <c r="N2" s="113"/>
      <c r="O2" s="113"/>
      <c r="P2" s="16"/>
      <c r="Q2" s="119" t="s">
        <v>1</v>
      </c>
      <c r="R2" s="113"/>
      <c r="S2" s="113"/>
      <c r="T2" s="16"/>
      <c r="U2" s="17" t="s">
        <v>2</v>
      </c>
    </row>
    <row r="3" spans="1:21" s="6" customFormat="1" ht="10.5" customHeight="1">
      <c r="A3" s="115"/>
      <c r="B3" s="116"/>
      <c r="C3" s="7" t="s">
        <v>3</v>
      </c>
      <c r="D3" s="8" t="s">
        <v>4</v>
      </c>
      <c r="E3" s="8" t="s">
        <v>5</v>
      </c>
      <c r="F3" s="8"/>
      <c r="G3" s="9" t="s">
        <v>3</v>
      </c>
      <c r="H3" s="8" t="s">
        <v>4</v>
      </c>
      <c r="I3" s="8" t="s">
        <v>5</v>
      </c>
      <c r="J3" s="8"/>
      <c r="K3" s="10" t="s">
        <v>5</v>
      </c>
      <c r="L3" s="5"/>
      <c r="M3" s="7" t="s">
        <v>3</v>
      </c>
      <c r="N3" s="8" t="s">
        <v>4</v>
      </c>
      <c r="O3" s="8" t="s">
        <v>5</v>
      </c>
      <c r="P3" s="8"/>
      <c r="Q3" s="9" t="s">
        <v>3</v>
      </c>
      <c r="R3" s="8" t="s">
        <v>4</v>
      </c>
      <c r="S3" s="8" t="s">
        <v>5</v>
      </c>
      <c r="T3" s="8"/>
      <c r="U3" s="10" t="s">
        <v>5</v>
      </c>
    </row>
    <row r="4" spans="1:21" ht="9.75" customHeight="1">
      <c r="A4" s="115"/>
      <c r="B4" s="116"/>
      <c r="C4" s="3"/>
      <c r="D4" s="2"/>
      <c r="E4" s="2"/>
      <c r="F4" s="2"/>
      <c r="G4" s="3"/>
      <c r="H4" s="2"/>
      <c r="I4" s="2"/>
      <c r="J4" s="2"/>
      <c r="K4" s="4"/>
      <c r="L4" s="3"/>
      <c r="M4" s="3"/>
      <c r="N4" s="2"/>
      <c r="O4" s="2"/>
      <c r="P4" s="2"/>
      <c r="Q4" s="3"/>
      <c r="R4" s="2"/>
      <c r="S4" s="2"/>
      <c r="T4" s="2"/>
      <c r="U4" s="4"/>
    </row>
    <row r="5" spans="1:21" ht="9.75" customHeight="1">
      <c r="A5" s="117" t="s">
        <v>6</v>
      </c>
      <c r="B5" s="118"/>
      <c r="C5" s="3"/>
      <c r="D5" s="2"/>
      <c r="E5" s="2"/>
      <c r="F5" s="2"/>
      <c r="G5" s="3"/>
      <c r="H5" s="2"/>
      <c r="I5" s="2"/>
      <c r="J5" s="2"/>
      <c r="K5" s="4"/>
      <c r="L5" s="3"/>
      <c r="M5" s="3"/>
      <c r="N5" s="2"/>
      <c r="O5" s="2"/>
      <c r="P5" s="2"/>
      <c r="Q5" s="3"/>
      <c r="R5" s="2"/>
      <c r="S5" s="2"/>
      <c r="T5" s="2"/>
      <c r="U5" s="4"/>
    </row>
    <row r="6" spans="2:21" ht="9.75" customHeight="1">
      <c r="B6" s="1" t="s">
        <v>7</v>
      </c>
      <c r="C6" s="3">
        <v>88</v>
      </c>
      <c r="D6" s="2">
        <v>372</v>
      </c>
      <c r="E6" s="2">
        <f aca="true" t="shared" si="0" ref="E6:E14">D6+C6</f>
        <v>460</v>
      </c>
      <c r="F6" s="2"/>
      <c r="G6" s="3">
        <v>9</v>
      </c>
      <c r="H6" s="2">
        <v>101</v>
      </c>
      <c r="I6" s="2">
        <f aca="true" t="shared" si="1" ref="I6:I14">SUM(G6:H6)</f>
        <v>110</v>
      </c>
      <c r="J6" s="2"/>
      <c r="K6" s="4">
        <f aca="true" t="shared" si="2" ref="K6:K14">I6+E6</f>
        <v>570</v>
      </c>
      <c r="L6" s="3"/>
      <c r="M6" s="3">
        <v>78</v>
      </c>
      <c r="N6" s="2">
        <v>366</v>
      </c>
      <c r="O6" s="2">
        <f aca="true" t="shared" si="3" ref="O6:O14">N6+M6</f>
        <v>444</v>
      </c>
      <c r="P6" s="2"/>
      <c r="Q6" s="3">
        <v>15</v>
      </c>
      <c r="R6" s="2">
        <v>82</v>
      </c>
      <c r="S6" s="2">
        <f aca="true" t="shared" si="4" ref="S6:S14">SUM(Q6:R6)</f>
        <v>97</v>
      </c>
      <c r="T6" s="2"/>
      <c r="U6" s="4">
        <f aca="true" t="shared" si="5" ref="U6:U14">S6+O6</f>
        <v>541</v>
      </c>
    </row>
    <row r="7" spans="2:21" ht="9.75" customHeight="1">
      <c r="B7" s="1" t="s">
        <v>8</v>
      </c>
      <c r="C7" s="3">
        <v>175</v>
      </c>
      <c r="D7" s="2">
        <v>517</v>
      </c>
      <c r="E7" s="2">
        <f t="shared" si="0"/>
        <v>692</v>
      </c>
      <c r="F7" s="2"/>
      <c r="G7" s="3">
        <v>33</v>
      </c>
      <c r="H7" s="2">
        <v>295</v>
      </c>
      <c r="I7" s="2">
        <f t="shared" si="1"/>
        <v>328</v>
      </c>
      <c r="J7" s="2"/>
      <c r="K7" s="4">
        <f t="shared" si="2"/>
        <v>1020</v>
      </c>
      <c r="L7" s="3"/>
      <c r="M7" s="3">
        <v>187</v>
      </c>
      <c r="N7" s="2">
        <v>550</v>
      </c>
      <c r="O7" s="2">
        <f t="shared" si="3"/>
        <v>737</v>
      </c>
      <c r="P7" s="2"/>
      <c r="Q7" s="3">
        <v>34</v>
      </c>
      <c r="R7" s="2">
        <v>299</v>
      </c>
      <c r="S7" s="2">
        <f t="shared" si="4"/>
        <v>333</v>
      </c>
      <c r="T7" s="2"/>
      <c r="U7" s="4">
        <f t="shared" si="5"/>
        <v>1070</v>
      </c>
    </row>
    <row r="8" spans="2:21" ht="9.75" customHeight="1">
      <c r="B8" s="1" t="s">
        <v>9</v>
      </c>
      <c r="C8" s="3">
        <v>58</v>
      </c>
      <c r="D8" s="2">
        <v>433</v>
      </c>
      <c r="E8" s="2">
        <f t="shared" si="0"/>
        <v>491</v>
      </c>
      <c r="F8" s="2"/>
      <c r="G8" s="3">
        <v>6</v>
      </c>
      <c r="H8" s="2">
        <f>48+1</f>
        <v>49</v>
      </c>
      <c r="I8" s="2">
        <f t="shared" si="1"/>
        <v>55</v>
      </c>
      <c r="J8" s="2"/>
      <c r="K8" s="4">
        <f t="shared" si="2"/>
        <v>546</v>
      </c>
      <c r="L8" s="3"/>
      <c r="M8" s="3">
        <v>42</v>
      </c>
      <c r="N8" s="2">
        <v>443</v>
      </c>
      <c r="O8" s="2">
        <f t="shared" si="3"/>
        <v>485</v>
      </c>
      <c r="P8" s="2"/>
      <c r="Q8" s="3">
        <v>2</v>
      </c>
      <c r="R8" s="2">
        <v>48</v>
      </c>
      <c r="S8" s="2">
        <f t="shared" si="4"/>
        <v>50</v>
      </c>
      <c r="T8" s="2"/>
      <c r="U8" s="4">
        <f t="shared" si="5"/>
        <v>535</v>
      </c>
    </row>
    <row r="9" spans="2:21" ht="9.75" customHeight="1">
      <c r="B9" s="1" t="s">
        <v>10</v>
      </c>
      <c r="C9" s="3">
        <v>55</v>
      </c>
      <c r="D9" s="2">
        <v>285</v>
      </c>
      <c r="E9" s="2">
        <f t="shared" si="0"/>
        <v>340</v>
      </c>
      <c r="F9" s="2"/>
      <c r="G9" s="3">
        <f>21+8</f>
        <v>29</v>
      </c>
      <c r="H9" s="2">
        <f>35+4</f>
        <v>39</v>
      </c>
      <c r="I9" s="2">
        <f t="shared" si="1"/>
        <v>68</v>
      </c>
      <c r="J9" s="2"/>
      <c r="K9" s="4">
        <f t="shared" si="2"/>
        <v>408</v>
      </c>
      <c r="L9" s="3"/>
      <c r="M9" s="3">
        <v>47</v>
      </c>
      <c r="N9" s="2">
        <v>279</v>
      </c>
      <c r="O9" s="2">
        <f t="shared" si="3"/>
        <v>326</v>
      </c>
      <c r="P9" s="2"/>
      <c r="Q9" s="3">
        <v>17</v>
      </c>
      <c r="R9" s="2">
        <v>38</v>
      </c>
      <c r="S9" s="2">
        <f t="shared" si="4"/>
        <v>55</v>
      </c>
      <c r="T9" s="2"/>
      <c r="U9" s="4">
        <f t="shared" si="5"/>
        <v>381</v>
      </c>
    </row>
    <row r="10" spans="2:21" ht="9.75" customHeight="1">
      <c r="B10" s="1" t="s">
        <v>11</v>
      </c>
      <c r="C10" s="3">
        <v>46</v>
      </c>
      <c r="D10" s="2">
        <v>342</v>
      </c>
      <c r="E10" s="2">
        <f t="shared" si="0"/>
        <v>388</v>
      </c>
      <c r="F10" s="2"/>
      <c r="G10" s="3">
        <v>13</v>
      </c>
      <c r="H10" s="2">
        <v>175</v>
      </c>
      <c r="I10" s="2">
        <f t="shared" si="1"/>
        <v>188</v>
      </c>
      <c r="J10" s="2"/>
      <c r="K10" s="4">
        <f t="shared" si="2"/>
        <v>576</v>
      </c>
      <c r="L10" s="3"/>
      <c r="M10" s="3">
        <v>45</v>
      </c>
      <c r="N10" s="2">
        <v>368</v>
      </c>
      <c r="O10" s="2">
        <f t="shared" si="3"/>
        <v>413</v>
      </c>
      <c r="P10" s="2"/>
      <c r="Q10" s="3">
        <v>4</v>
      </c>
      <c r="R10" s="2">
        <v>181</v>
      </c>
      <c r="S10" s="2">
        <f t="shared" si="4"/>
        <v>185</v>
      </c>
      <c r="T10" s="2"/>
      <c r="U10" s="4">
        <f t="shared" si="5"/>
        <v>598</v>
      </c>
    </row>
    <row r="11" spans="2:21" ht="9.75" customHeight="1">
      <c r="B11" s="1" t="s">
        <v>12</v>
      </c>
      <c r="C11" s="3">
        <v>6</v>
      </c>
      <c r="D11" s="2">
        <f>250+1</f>
        <v>251</v>
      </c>
      <c r="E11" s="2">
        <f t="shared" si="0"/>
        <v>257</v>
      </c>
      <c r="F11" s="2"/>
      <c r="G11" s="3">
        <v>1</v>
      </c>
      <c r="H11" s="2">
        <v>79</v>
      </c>
      <c r="I11" s="2">
        <f t="shared" si="1"/>
        <v>80</v>
      </c>
      <c r="J11" s="2"/>
      <c r="K11" s="4">
        <f t="shared" si="2"/>
        <v>337</v>
      </c>
      <c r="L11" s="3"/>
      <c r="M11" s="3">
        <v>2</v>
      </c>
      <c r="N11" s="2">
        <v>112</v>
      </c>
      <c r="O11" s="2">
        <f t="shared" si="3"/>
        <v>114</v>
      </c>
      <c r="P11" s="2"/>
      <c r="Q11" s="3">
        <v>0</v>
      </c>
      <c r="R11" s="2">
        <v>71</v>
      </c>
      <c r="S11" s="2">
        <f t="shared" si="4"/>
        <v>71</v>
      </c>
      <c r="T11" s="2"/>
      <c r="U11" s="4">
        <f t="shared" si="5"/>
        <v>185</v>
      </c>
    </row>
    <row r="12" spans="2:21" ht="9.75" customHeight="1">
      <c r="B12" s="82" t="s">
        <v>117</v>
      </c>
      <c r="C12" s="3">
        <v>13</v>
      </c>
      <c r="D12" s="2">
        <v>62</v>
      </c>
      <c r="E12" s="2">
        <f t="shared" si="0"/>
        <v>75</v>
      </c>
      <c r="F12" s="2"/>
      <c r="G12" s="11">
        <v>0</v>
      </c>
      <c r="H12" s="12">
        <v>0</v>
      </c>
      <c r="I12" s="2">
        <f t="shared" si="1"/>
        <v>0</v>
      </c>
      <c r="J12" s="2"/>
      <c r="K12" s="4">
        <f t="shared" si="2"/>
        <v>75</v>
      </c>
      <c r="L12" s="3"/>
      <c r="M12" s="3">
        <v>14</v>
      </c>
      <c r="N12" s="2">
        <v>206</v>
      </c>
      <c r="O12" s="2">
        <f t="shared" si="3"/>
        <v>220</v>
      </c>
      <c r="P12" s="2"/>
      <c r="Q12" s="11">
        <v>1</v>
      </c>
      <c r="R12" s="12">
        <v>14</v>
      </c>
      <c r="S12" s="2">
        <f t="shared" si="4"/>
        <v>15</v>
      </c>
      <c r="T12" s="2"/>
      <c r="U12" s="4">
        <f t="shared" si="5"/>
        <v>235</v>
      </c>
    </row>
    <row r="13" spans="2:21" ht="9.75" customHeight="1">
      <c r="B13" s="1" t="s">
        <v>111</v>
      </c>
      <c r="C13" s="3">
        <v>0</v>
      </c>
      <c r="D13" s="2">
        <v>12</v>
      </c>
      <c r="E13" s="2">
        <f t="shared" si="0"/>
        <v>12</v>
      </c>
      <c r="F13" s="2"/>
      <c r="G13" s="11">
        <v>0</v>
      </c>
      <c r="H13" s="12">
        <v>0</v>
      </c>
      <c r="I13" s="2">
        <f t="shared" si="1"/>
        <v>0</v>
      </c>
      <c r="J13" s="2"/>
      <c r="K13" s="4">
        <f t="shared" si="2"/>
        <v>12</v>
      </c>
      <c r="L13" s="3"/>
      <c r="M13" s="3">
        <v>0</v>
      </c>
      <c r="N13" s="2">
        <v>4</v>
      </c>
      <c r="O13" s="2">
        <f t="shared" si="3"/>
        <v>4</v>
      </c>
      <c r="P13" s="2"/>
      <c r="Q13" s="11">
        <v>0</v>
      </c>
      <c r="R13" s="12">
        <v>0</v>
      </c>
      <c r="S13" s="2">
        <f t="shared" si="4"/>
        <v>0</v>
      </c>
      <c r="T13" s="2"/>
      <c r="U13" s="4">
        <f t="shared" si="5"/>
        <v>4</v>
      </c>
    </row>
    <row r="14" spans="2:21" ht="9.75" customHeight="1">
      <c r="B14" s="1" t="s">
        <v>13</v>
      </c>
      <c r="C14" s="3">
        <v>0</v>
      </c>
      <c r="D14" s="2">
        <v>6</v>
      </c>
      <c r="E14" s="2">
        <f t="shared" si="0"/>
        <v>6</v>
      </c>
      <c r="F14" s="2"/>
      <c r="G14" s="3">
        <v>0</v>
      </c>
      <c r="H14" s="2">
        <v>0</v>
      </c>
      <c r="I14" s="2">
        <f t="shared" si="1"/>
        <v>0</v>
      </c>
      <c r="J14" s="2"/>
      <c r="K14" s="4">
        <f t="shared" si="2"/>
        <v>6</v>
      </c>
      <c r="L14" s="3"/>
      <c r="M14" s="3">
        <v>0</v>
      </c>
      <c r="N14" s="2">
        <v>0</v>
      </c>
      <c r="O14" s="2">
        <f t="shared" si="3"/>
        <v>0</v>
      </c>
      <c r="P14" s="2"/>
      <c r="Q14" s="3">
        <v>0</v>
      </c>
      <c r="R14" s="2">
        <v>0</v>
      </c>
      <c r="S14" s="2">
        <f t="shared" si="4"/>
        <v>0</v>
      </c>
      <c r="T14" s="2"/>
      <c r="U14" s="4">
        <f t="shared" si="5"/>
        <v>0</v>
      </c>
    </row>
    <row r="15" spans="1:21" ht="4.5" customHeight="1">
      <c r="A15" s="113"/>
      <c r="B15" s="114"/>
      <c r="C15" s="93"/>
      <c r="D15" s="94"/>
      <c r="E15" s="94"/>
      <c r="F15" s="94"/>
      <c r="G15" s="93"/>
      <c r="H15" s="94"/>
      <c r="I15" s="94"/>
      <c r="J15" s="94"/>
      <c r="K15" s="95"/>
      <c r="L15" s="93"/>
      <c r="M15" s="93"/>
      <c r="N15" s="94"/>
      <c r="O15" s="94"/>
      <c r="P15" s="94"/>
      <c r="Q15" s="93"/>
      <c r="R15" s="94"/>
      <c r="S15" s="94"/>
      <c r="T15" s="94"/>
      <c r="U15" s="95"/>
    </row>
    <row r="16" spans="1:21" s="13" customFormat="1" ht="9.75" customHeight="1">
      <c r="A16" s="111" t="s">
        <v>14</v>
      </c>
      <c r="B16" s="112"/>
      <c r="C16" s="15">
        <f aca="true" t="shared" si="6" ref="C16:K16">SUM(C6:C15)</f>
        <v>441</v>
      </c>
      <c r="D16" s="15">
        <f t="shared" si="6"/>
        <v>2280</v>
      </c>
      <c r="E16" s="15">
        <f t="shared" si="6"/>
        <v>2721</v>
      </c>
      <c r="F16" s="15">
        <f t="shared" si="6"/>
        <v>0</v>
      </c>
      <c r="G16" s="14">
        <f t="shared" si="6"/>
        <v>91</v>
      </c>
      <c r="H16" s="15">
        <f t="shared" si="6"/>
        <v>738</v>
      </c>
      <c r="I16" s="15">
        <f t="shared" si="6"/>
        <v>829</v>
      </c>
      <c r="J16" s="15">
        <f t="shared" si="6"/>
        <v>0</v>
      </c>
      <c r="K16" s="92">
        <f t="shared" si="6"/>
        <v>3550</v>
      </c>
      <c r="L16" s="92">
        <f aca="true" t="shared" si="7" ref="L16:U16">SUM(L6:L15)</f>
        <v>0</v>
      </c>
      <c r="M16" s="15">
        <f t="shared" si="7"/>
        <v>415</v>
      </c>
      <c r="N16" s="15">
        <f t="shared" si="7"/>
        <v>2328</v>
      </c>
      <c r="O16" s="15">
        <f t="shared" si="7"/>
        <v>2743</v>
      </c>
      <c r="P16" s="15">
        <f t="shared" si="7"/>
        <v>0</v>
      </c>
      <c r="Q16" s="14">
        <f t="shared" si="7"/>
        <v>73</v>
      </c>
      <c r="R16" s="15">
        <f t="shared" si="7"/>
        <v>733</v>
      </c>
      <c r="S16" s="15">
        <f t="shared" si="7"/>
        <v>806</v>
      </c>
      <c r="T16" s="15">
        <f t="shared" si="7"/>
        <v>0</v>
      </c>
      <c r="U16" s="92">
        <f t="shared" si="7"/>
        <v>3549</v>
      </c>
    </row>
    <row r="25" spans="1:13" ht="10.5" customHeight="1">
      <c r="A25"/>
      <c r="B25"/>
      <c r="C25" s="2"/>
      <c r="L25" s="1"/>
      <c r="M25" s="2"/>
    </row>
    <row r="26" spans="1:13" ht="10.5" customHeight="1">
      <c r="A26"/>
      <c r="B26"/>
      <c r="C26" s="2"/>
      <c r="L26" s="1"/>
      <c r="M26" s="2"/>
    </row>
    <row r="27" spans="1:13" ht="10.5" customHeight="1">
      <c r="A27"/>
      <c r="B27"/>
      <c r="C27" s="2"/>
      <c r="L27" s="1"/>
      <c r="M27" s="2"/>
    </row>
    <row r="28" spans="1:13" ht="10.5" customHeight="1">
      <c r="A28"/>
      <c r="B28"/>
      <c r="C28" s="2"/>
      <c r="L28" s="1"/>
      <c r="M28" s="2"/>
    </row>
    <row r="29" spans="1:13" ht="10.5" customHeight="1">
      <c r="A29"/>
      <c r="B29"/>
      <c r="C29" s="2"/>
      <c r="L29" s="1"/>
      <c r="M29" s="2"/>
    </row>
    <row r="30" spans="1:13" ht="10.5" customHeight="1">
      <c r="A30"/>
      <c r="B30"/>
      <c r="C30" s="2"/>
      <c r="L30" s="1"/>
      <c r="M30" s="2"/>
    </row>
    <row r="31" spans="1:13" ht="10.5" customHeight="1">
      <c r="A31"/>
      <c r="B31"/>
      <c r="C31" s="2"/>
      <c r="L31" s="1"/>
      <c r="M31" s="2"/>
    </row>
    <row r="32" spans="1:13" ht="10.5" customHeight="1">
      <c r="A32"/>
      <c r="B32"/>
      <c r="C32" s="2"/>
      <c r="L32" s="1"/>
      <c r="M32" s="2"/>
    </row>
    <row r="33" spans="1:13" ht="10.5" customHeight="1">
      <c r="A33"/>
      <c r="B33"/>
      <c r="C33" s="2"/>
      <c r="L33" s="1"/>
      <c r="M33" s="2"/>
    </row>
    <row r="34" spans="1:13" ht="10.5" customHeight="1">
      <c r="A34"/>
      <c r="B34"/>
      <c r="C34" s="2"/>
      <c r="L34" s="1"/>
      <c r="M34" s="2"/>
    </row>
    <row r="35" spans="1:13" ht="10.5" customHeight="1">
      <c r="A35"/>
      <c r="B35"/>
      <c r="C35" s="2"/>
      <c r="L35" s="1"/>
      <c r="M35" s="2"/>
    </row>
    <row r="36" spans="1:13" ht="10.5" customHeight="1">
      <c r="A36"/>
      <c r="B36"/>
      <c r="C36" s="2"/>
      <c r="L36" s="1"/>
      <c r="M36" s="2"/>
    </row>
    <row r="37" spans="1:13" ht="10.5" customHeight="1">
      <c r="A37"/>
      <c r="B37"/>
      <c r="C37" s="2"/>
      <c r="L37" s="1"/>
      <c r="M37" s="2"/>
    </row>
    <row r="38" spans="1:13" ht="10.5" customHeight="1">
      <c r="A38"/>
      <c r="B38"/>
      <c r="C38" s="2"/>
      <c r="L38" s="1"/>
      <c r="M38" s="2"/>
    </row>
    <row r="39" spans="1:13" ht="10.5" customHeight="1">
      <c r="A39"/>
      <c r="B39"/>
      <c r="C39" s="2"/>
      <c r="L39" s="1"/>
      <c r="M39" s="2"/>
    </row>
    <row r="40" spans="1:2" ht="10.5" customHeight="1">
      <c r="A40"/>
      <c r="B40"/>
    </row>
  </sheetData>
  <mergeCells count="13">
    <mergeCell ref="Q2:S2"/>
    <mergeCell ref="M1:U1"/>
    <mergeCell ref="A1:B1"/>
    <mergeCell ref="A2:B2"/>
    <mergeCell ref="C2:E2"/>
    <mergeCell ref="C1:K1"/>
    <mergeCell ref="G2:I2"/>
    <mergeCell ref="M2:O2"/>
    <mergeCell ref="A16:B16"/>
    <mergeCell ref="A15:B15"/>
    <mergeCell ref="A3:B3"/>
    <mergeCell ref="A4:B4"/>
    <mergeCell ref="A5:B5"/>
  </mergeCells>
  <printOptions horizontalCentered="1"/>
  <pageMargins left="0.25" right="0.25" top="1" bottom="1" header="0.5" footer="0.5"/>
  <pageSetup horizontalDpi="600" verticalDpi="600" orientation="landscape" r:id="rId1"/>
  <headerFooter alignWithMargins="0">
    <oddHeader>&amp;CThe University of Alabama in Huntsville
Headcount Enrollment Summer 2006
</oddHeader>
    <oddFooter>&amp;L&amp;8Office of Institutional Research
&amp;D
&amp;F; &amp;A (das)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1"/>
  <sheetViews>
    <sheetView workbookViewId="0" topLeftCell="A1">
      <selection activeCell="A157" sqref="A157"/>
    </sheetView>
  </sheetViews>
  <sheetFormatPr defaultColWidth="9.140625" defaultRowHeight="12.75"/>
  <cols>
    <col min="1" max="3" width="5.7109375" style="34" customWidth="1"/>
    <col min="4" max="4" width="20.7109375" style="34" customWidth="1"/>
    <col min="5" max="5" width="10.28125" style="34" bestFit="1" customWidth="1"/>
    <col min="6" max="6" width="5.7109375" style="37" customWidth="1"/>
    <col min="7" max="7" width="10.28125" style="34" bestFit="1" customWidth="1"/>
    <col min="8" max="8" width="5.7109375" style="36" customWidth="1"/>
    <col min="9" max="16384" width="9.140625" style="34" customWidth="1"/>
  </cols>
  <sheetData>
    <row r="1" spans="1:7" ht="12.75">
      <c r="A1"/>
      <c r="E1" s="37"/>
      <c r="G1" s="37"/>
    </row>
    <row r="2" ht="10.5">
      <c r="A2" s="34" t="s">
        <v>30</v>
      </c>
    </row>
    <row r="4" spans="5:7" ht="12.75" customHeight="1">
      <c r="E4" s="68" t="s">
        <v>134</v>
      </c>
      <c r="F4" s="32"/>
      <c r="G4" s="68" t="s">
        <v>139</v>
      </c>
    </row>
    <row r="6" spans="2:6" ht="10.5">
      <c r="B6" s="34" t="s">
        <v>15</v>
      </c>
      <c r="F6" s="34"/>
    </row>
    <row r="7" spans="3:7" ht="10.5">
      <c r="C7" s="34" t="s">
        <v>31</v>
      </c>
      <c r="E7" s="34">
        <v>12</v>
      </c>
      <c r="G7" s="34">
        <v>16</v>
      </c>
    </row>
    <row r="8" spans="3:7" ht="10.5">
      <c r="C8" s="34" t="s">
        <v>32</v>
      </c>
      <c r="E8" s="34">
        <v>15</v>
      </c>
      <c r="G8" s="34">
        <v>7</v>
      </c>
    </row>
    <row r="9" spans="3:7" ht="10.5">
      <c r="C9" s="34" t="s">
        <v>33</v>
      </c>
      <c r="E9" s="34">
        <v>14</v>
      </c>
      <c r="G9" s="34">
        <v>23</v>
      </c>
    </row>
    <row r="10" spans="3:7" ht="10.5">
      <c r="C10" s="34" t="s">
        <v>34</v>
      </c>
      <c r="E10" s="34">
        <v>27</v>
      </c>
      <c r="G10" s="34">
        <v>17</v>
      </c>
    </row>
    <row r="11" spans="3:7" ht="10.5">
      <c r="C11" s="34" t="s">
        <v>35</v>
      </c>
      <c r="E11" s="34">
        <v>15</v>
      </c>
      <c r="G11" s="34">
        <v>10</v>
      </c>
    </row>
    <row r="12" spans="3:7" ht="10.5">
      <c r="C12" s="34" t="s">
        <v>117</v>
      </c>
      <c r="E12" s="34">
        <v>5</v>
      </c>
      <c r="G12" s="34">
        <v>5</v>
      </c>
    </row>
    <row r="13" spans="4:7" ht="10.5">
      <c r="D13" s="34" t="s">
        <v>28</v>
      </c>
      <c r="E13" s="38">
        <f>SUM(E7:E12)</f>
        <v>88</v>
      </c>
      <c r="G13" s="38">
        <f>SUM(G7:G12)</f>
        <v>78</v>
      </c>
    </row>
    <row r="15" spans="2:6" ht="10.5">
      <c r="B15" s="34" t="s">
        <v>29</v>
      </c>
      <c r="F15" s="34"/>
    </row>
    <row r="16" spans="3:7" ht="10.5">
      <c r="C16" s="34" t="s">
        <v>31</v>
      </c>
      <c r="E16" s="34">
        <v>86</v>
      </c>
      <c r="G16" s="34">
        <v>91</v>
      </c>
    </row>
    <row r="17" spans="3:7" ht="10.5">
      <c r="C17" s="34" t="s">
        <v>32</v>
      </c>
      <c r="E17" s="34">
        <v>42</v>
      </c>
      <c r="G17" s="34">
        <v>38</v>
      </c>
    </row>
    <row r="18" spans="3:7" ht="10.5">
      <c r="C18" s="34" t="s">
        <v>135</v>
      </c>
      <c r="E18" s="34">
        <v>1</v>
      </c>
      <c r="G18" s="34">
        <v>0</v>
      </c>
    </row>
    <row r="19" spans="3:7" ht="10.5">
      <c r="C19" s="34" t="s">
        <v>33</v>
      </c>
      <c r="E19" s="34">
        <v>89</v>
      </c>
      <c r="G19" s="34">
        <v>93</v>
      </c>
    </row>
    <row r="20" spans="1:8" s="37" customFormat="1" ht="10.5">
      <c r="A20" s="34"/>
      <c r="B20" s="34"/>
      <c r="C20" s="34" t="s">
        <v>34</v>
      </c>
      <c r="D20" s="34"/>
      <c r="E20" s="34">
        <v>84</v>
      </c>
      <c r="G20" s="34">
        <v>84</v>
      </c>
      <c r="H20" s="39"/>
    </row>
    <row r="21" spans="3:7" ht="10.5">
      <c r="C21" s="34" t="s">
        <v>35</v>
      </c>
      <c r="E21" s="34">
        <v>48</v>
      </c>
      <c r="G21" s="34">
        <v>42</v>
      </c>
    </row>
    <row r="22" spans="3:7" ht="10.5">
      <c r="C22" s="34" t="s">
        <v>117</v>
      </c>
      <c r="E22" s="34">
        <v>22</v>
      </c>
      <c r="G22" s="34">
        <v>18</v>
      </c>
    </row>
    <row r="23" spans="4:7" ht="10.5">
      <c r="D23" s="34" t="s">
        <v>28</v>
      </c>
      <c r="E23" s="38">
        <f>SUM(E16:E22)</f>
        <v>372</v>
      </c>
      <c r="G23" s="38">
        <f>SUM(G16:G22)</f>
        <v>366</v>
      </c>
    </row>
    <row r="25" spans="4:7" ht="10.5">
      <c r="D25" s="34" t="s">
        <v>5</v>
      </c>
      <c r="E25" s="38">
        <f>E23+E13</f>
        <v>460</v>
      </c>
      <c r="G25" s="38">
        <f>G23+G13</f>
        <v>444</v>
      </c>
    </row>
    <row r="26" ht="10.5">
      <c r="A26" s="34" t="s">
        <v>36</v>
      </c>
    </row>
    <row r="28" spans="5:7" ht="12" customHeight="1">
      <c r="E28" s="71" t="s">
        <v>134</v>
      </c>
      <c r="F28" s="32"/>
      <c r="G28" s="71" t="s">
        <v>139</v>
      </c>
    </row>
    <row r="30" spans="2:6" ht="10.5">
      <c r="B30" s="34" t="s">
        <v>15</v>
      </c>
      <c r="F30" s="34"/>
    </row>
    <row r="31" spans="3:7" ht="10.5">
      <c r="C31" s="34" t="s">
        <v>37</v>
      </c>
      <c r="E31" s="34">
        <v>10</v>
      </c>
      <c r="G31" s="34">
        <v>10</v>
      </c>
    </row>
    <row r="32" spans="3:7" ht="10.5">
      <c r="C32" s="34" t="s">
        <v>38</v>
      </c>
      <c r="E32" s="34">
        <v>9</v>
      </c>
      <c r="G32" s="34">
        <v>9</v>
      </c>
    </row>
    <row r="33" spans="3:7" ht="10.5">
      <c r="C33" s="34" t="s">
        <v>39</v>
      </c>
      <c r="E33" s="34">
        <v>32</v>
      </c>
      <c r="G33" s="34">
        <v>22</v>
      </c>
    </row>
    <row r="34" spans="3:7" ht="10.5">
      <c r="C34" s="34" t="s">
        <v>40</v>
      </c>
      <c r="E34" s="34">
        <v>46</v>
      </c>
      <c r="G34" s="34">
        <v>46</v>
      </c>
    </row>
    <row r="35" spans="3:7" ht="10.5">
      <c r="C35" s="34" t="s">
        <v>41</v>
      </c>
      <c r="E35" s="34">
        <v>7</v>
      </c>
      <c r="G35" s="34">
        <v>9</v>
      </c>
    </row>
    <row r="36" spans="3:7" ht="10.5">
      <c r="C36" s="34" t="s">
        <v>138</v>
      </c>
      <c r="E36" s="34">
        <v>3</v>
      </c>
      <c r="G36" s="34">
        <v>6</v>
      </c>
    </row>
    <row r="37" spans="3:7" ht="10.5">
      <c r="C37" s="34" t="s">
        <v>110</v>
      </c>
      <c r="E37" s="34">
        <v>63</v>
      </c>
      <c r="G37" s="34">
        <v>76</v>
      </c>
    </row>
    <row r="38" spans="3:7" ht="10.5">
      <c r="C38" s="34" t="s">
        <v>42</v>
      </c>
      <c r="E38" s="34">
        <v>3</v>
      </c>
      <c r="G38" s="34">
        <v>3</v>
      </c>
    </row>
    <row r="39" spans="3:7" ht="10.5">
      <c r="C39" s="34" t="s">
        <v>117</v>
      </c>
      <c r="E39" s="34">
        <v>2</v>
      </c>
      <c r="G39" s="34">
        <v>6</v>
      </c>
    </row>
    <row r="40" spans="4:7" ht="10.5">
      <c r="D40" s="34" t="s">
        <v>28</v>
      </c>
      <c r="E40" s="38">
        <f>SUM(E31:E39)</f>
        <v>175</v>
      </c>
      <c r="G40" s="38">
        <f>SUM(G31:G39)</f>
        <v>187</v>
      </c>
    </row>
    <row r="42" spans="2:6" ht="10.5">
      <c r="B42" s="34" t="s">
        <v>29</v>
      </c>
      <c r="F42" s="34"/>
    </row>
    <row r="43" spans="3:7" ht="10.5">
      <c r="C43" s="34" t="s">
        <v>37</v>
      </c>
      <c r="E43" s="34">
        <v>42</v>
      </c>
      <c r="G43" s="34">
        <v>50</v>
      </c>
    </row>
    <row r="44" spans="3:7" ht="10.5">
      <c r="C44" s="34" t="s">
        <v>38</v>
      </c>
      <c r="E44" s="34">
        <v>30</v>
      </c>
      <c r="G44" s="34">
        <v>37</v>
      </c>
    </row>
    <row r="45" spans="3:7" ht="10.5">
      <c r="C45" s="34" t="s">
        <v>39</v>
      </c>
      <c r="E45" s="34">
        <v>65</v>
      </c>
      <c r="G45" s="34">
        <v>79</v>
      </c>
    </row>
    <row r="46" spans="3:7" ht="10.5">
      <c r="C46" s="34" t="s">
        <v>40</v>
      </c>
      <c r="E46" s="34">
        <v>149</v>
      </c>
      <c r="G46" s="34">
        <v>125</v>
      </c>
    </row>
    <row r="47" spans="3:7" ht="10.5">
      <c r="C47" s="34" t="s">
        <v>41</v>
      </c>
      <c r="E47" s="34">
        <v>20</v>
      </c>
      <c r="G47" s="34">
        <v>29</v>
      </c>
    </row>
    <row r="48" spans="3:7" ht="10.5">
      <c r="C48" s="34" t="s">
        <v>138</v>
      </c>
      <c r="E48" s="34">
        <v>6</v>
      </c>
      <c r="G48" s="34">
        <v>11</v>
      </c>
    </row>
    <row r="49" spans="3:7" ht="10.5">
      <c r="C49" s="34" t="s">
        <v>110</v>
      </c>
      <c r="E49" s="34">
        <v>167</v>
      </c>
      <c r="G49" s="34">
        <v>183</v>
      </c>
    </row>
    <row r="50" spans="3:7" ht="10.5">
      <c r="C50" s="34" t="s">
        <v>42</v>
      </c>
      <c r="E50" s="34">
        <v>13</v>
      </c>
      <c r="G50" s="34">
        <v>10</v>
      </c>
    </row>
    <row r="51" spans="3:7" ht="10.5">
      <c r="C51" s="34" t="s">
        <v>118</v>
      </c>
      <c r="E51" s="34">
        <v>3</v>
      </c>
      <c r="G51" s="34">
        <v>0</v>
      </c>
    </row>
    <row r="52" spans="3:7" ht="10.5">
      <c r="C52" s="34" t="s">
        <v>117</v>
      </c>
      <c r="E52" s="34">
        <v>22</v>
      </c>
      <c r="G52" s="34">
        <v>26</v>
      </c>
    </row>
    <row r="53" spans="4:7" ht="10.5">
      <c r="D53" s="34" t="s">
        <v>28</v>
      </c>
      <c r="E53" s="38">
        <f>SUM(E43:E52)</f>
        <v>517</v>
      </c>
      <c r="G53" s="38">
        <f>SUM(G43:G52)</f>
        <v>550</v>
      </c>
    </row>
    <row r="55" spans="4:7" ht="10.5">
      <c r="D55" s="34" t="s">
        <v>5</v>
      </c>
      <c r="E55" s="38">
        <f>E53+E40</f>
        <v>692</v>
      </c>
      <c r="G55" s="38">
        <f>G53+G40</f>
        <v>737</v>
      </c>
    </row>
    <row r="56" ht="10.5">
      <c r="A56" s="105"/>
    </row>
    <row r="58" ht="10.5">
      <c r="A58" s="34" t="s">
        <v>43</v>
      </c>
    </row>
    <row r="59" spans="5:7" ht="13.5" customHeight="1">
      <c r="E59" s="35" t="s">
        <v>134</v>
      </c>
      <c r="F59" s="32"/>
      <c r="G59" s="35" t="s">
        <v>139</v>
      </c>
    </row>
    <row r="61" spans="2:6" ht="10.5">
      <c r="B61" s="34" t="s">
        <v>15</v>
      </c>
      <c r="F61" s="34"/>
    </row>
    <row r="62" spans="3:7" ht="10.5">
      <c r="C62" s="34" t="s">
        <v>44</v>
      </c>
      <c r="E62" s="34">
        <v>4</v>
      </c>
      <c r="G62" s="34">
        <v>2</v>
      </c>
    </row>
    <row r="63" spans="3:7" ht="10.5">
      <c r="C63" s="34" t="s">
        <v>45</v>
      </c>
      <c r="E63" s="34">
        <v>5</v>
      </c>
      <c r="G63" s="34">
        <v>6</v>
      </c>
    </row>
    <row r="64" spans="3:7" ht="10.5">
      <c r="C64" s="34" t="s">
        <v>46</v>
      </c>
      <c r="E64" s="34">
        <v>6</v>
      </c>
      <c r="G64" s="34">
        <v>6</v>
      </c>
    </row>
    <row r="65" spans="3:7" ht="10.5">
      <c r="C65" s="34" t="s">
        <v>47</v>
      </c>
      <c r="E65" s="34">
        <v>9</v>
      </c>
      <c r="G65" s="34">
        <v>4</v>
      </c>
    </row>
    <row r="66" spans="3:7" ht="10.5">
      <c r="C66" s="34" t="s">
        <v>48</v>
      </c>
      <c r="E66" s="34">
        <v>1</v>
      </c>
      <c r="G66" s="34">
        <v>0</v>
      </c>
    </row>
    <row r="67" spans="3:7" ht="10.5">
      <c r="C67" s="34" t="s">
        <v>143</v>
      </c>
      <c r="E67" s="34">
        <v>0</v>
      </c>
      <c r="G67" s="34">
        <v>1</v>
      </c>
    </row>
    <row r="68" spans="3:7" ht="10.5">
      <c r="C68" s="34" t="s">
        <v>131</v>
      </c>
      <c r="E68" s="34">
        <v>2</v>
      </c>
      <c r="G68" s="34">
        <v>1</v>
      </c>
    </row>
    <row r="69" spans="3:7" ht="10.5">
      <c r="C69" s="34" t="s">
        <v>49</v>
      </c>
      <c r="E69" s="34">
        <v>3</v>
      </c>
      <c r="G69" s="34">
        <v>0</v>
      </c>
    </row>
    <row r="70" spans="3:7" ht="10.5">
      <c r="C70" s="34" t="s">
        <v>145</v>
      </c>
      <c r="E70" s="34">
        <v>0</v>
      </c>
      <c r="G70" s="34">
        <v>1</v>
      </c>
    </row>
    <row r="71" spans="3:7" ht="10.5">
      <c r="C71" s="34" t="s">
        <v>51</v>
      </c>
      <c r="E71" s="34">
        <v>3</v>
      </c>
      <c r="G71" s="34">
        <v>5</v>
      </c>
    </row>
    <row r="72" spans="3:7" ht="10.5">
      <c r="C72" s="34" t="s">
        <v>52</v>
      </c>
      <c r="E72" s="34">
        <v>3</v>
      </c>
      <c r="G72" s="34">
        <v>1</v>
      </c>
    </row>
    <row r="73" spans="3:7" ht="10.5">
      <c r="C73" s="34" t="s">
        <v>118</v>
      </c>
      <c r="E73" s="34">
        <v>6</v>
      </c>
      <c r="G73" s="34">
        <v>0</v>
      </c>
    </row>
    <row r="74" spans="3:7" ht="10.5">
      <c r="C74" s="34" t="s">
        <v>53</v>
      </c>
      <c r="E74" s="34">
        <v>2</v>
      </c>
      <c r="G74" s="34">
        <v>0</v>
      </c>
    </row>
    <row r="75" spans="3:7" ht="10.5">
      <c r="C75" s="34" t="s">
        <v>54</v>
      </c>
      <c r="E75" s="34">
        <v>7</v>
      </c>
      <c r="G75" s="34">
        <v>5</v>
      </c>
    </row>
    <row r="76" spans="3:7" ht="10.5">
      <c r="C76" s="34" t="s">
        <v>55</v>
      </c>
      <c r="E76" s="34">
        <v>2</v>
      </c>
      <c r="G76" s="34">
        <v>5</v>
      </c>
    </row>
    <row r="77" spans="3:7" ht="10.5">
      <c r="C77" s="34" t="s">
        <v>56</v>
      </c>
      <c r="E77" s="34">
        <v>3</v>
      </c>
      <c r="G77" s="34">
        <v>0</v>
      </c>
    </row>
    <row r="78" spans="3:7" ht="10.5">
      <c r="C78" s="34" t="s">
        <v>57</v>
      </c>
      <c r="E78" s="34">
        <v>1</v>
      </c>
      <c r="G78" s="34">
        <v>1</v>
      </c>
    </row>
    <row r="79" spans="3:7" ht="10.5">
      <c r="C79" s="34" t="s">
        <v>117</v>
      </c>
      <c r="E79" s="34">
        <v>1</v>
      </c>
      <c r="G79" s="34">
        <v>4</v>
      </c>
    </row>
    <row r="80" spans="4:7" ht="10.5">
      <c r="D80" s="34" t="s">
        <v>28</v>
      </c>
      <c r="E80" s="38">
        <f>SUM(E62:E79)</f>
        <v>58</v>
      </c>
      <c r="G80" s="38">
        <f>SUM(G62:G79)</f>
        <v>42</v>
      </c>
    </row>
    <row r="82" spans="2:6" ht="10.5">
      <c r="B82" s="34" t="s">
        <v>29</v>
      </c>
      <c r="F82" s="34"/>
    </row>
    <row r="83" spans="3:7" ht="10.5">
      <c r="C83" s="34" t="s">
        <v>44</v>
      </c>
      <c r="E83" s="96">
        <v>74</v>
      </c>
      <c r="G83" s="96">
        <v>51</v>
      </c>
    </row>
    <row r="84" spans="3:7" ht="10.5">
      <c r="C84" s="34" t="s">
        <v>45</v>
      </c>
      <c r="E84" s="96">
        <v>34</v>
      </c>
      <c r="G84" s="96">
        <v>43</v>
      </c>
    </row>
    <row r="85" spans="3:7" ht="10.5">
      <c r="C85" s="34" t="s">
        <v>46</v>
      </c>
      <c r="E85" s="96">
        <v>68</v>
      </c>
      <c r="G85" s="96">
        <v>70</v>
      </c>
    </row>
    <row r="86" spans="3:7" ht="10.5">
      <c r="C86" s="34" t="s">
        <v>47</v>
      </c>
      <c r="E86" s="96">
        <v>51</v>
      </c>
      <c r="G86" s="96">
        <v>52</v>
      </c>
    </row>
    <row r="87" spans="3:7" ht="10.5">
      <c r="C87" s="34" t="s">
        <v>143</v>
      </c>
      <c r="E87" s="96">
        <v>0</v>
      </c>
      <c r="G87" s="96">
        <v>1</v>
      </c>
    </row>
    <row r="88" spans="3:7" ht="10.5">
      <c r="C88" s="34" t="s">
        <v>136</v>
      </c>
      <c r="E88" s="96">
        <v>1</v>
      </c>
      <c r="G88" s="96">
        <v>1</v>
      </c>
    </row>
    <row r="89" spans="3:7" ht="10.5">
      <c r="C89" s="34" t="s">
        <v>144</v>
      </c>
      <c r="E89" s="96">
        <v>0</v>
      </c>
      <c r="G89" s="96">
        <v>2</v>
      </c>
    </row>
    <row r="90" spans="3:7" ht="10.5">
      <c r="C90" s="34" t="s">
        <v>131</v>
      </c>
      <c r="E90" s="96">
        <v>1</v>
      </c>
      <c r="G90" s="96">
        <v>12</v>
      </c>
    </row>
    <row r="91" spans="3:7" ht="10.5">
      <c r="C91" s="34" t="s">
        <v>49</v>
      </c>
      <c r="E91" s="96">
        <v>13</v>
      </c>
      <c r="G91" s="96">
        <v>12</v>
      </c>
    </row>
    <row r="92" spans="3:7" ht="10.5">
      <c r="C92" s="34" t="s">
        <v>145</v>
      </c>
      <c r="E92" s="96">
        <v>0</v>
      </c>
      <c r="G92" s="96">
        <v>1</v>
      </c>
    </row>
    <row r="93" spans="3:7" ht="10.5">
      <c r="C93" s="34" t="s">
        <v>132</v>
      </c>
      <c r="E93" s="96">
        <v>0</v>
      </c>
      <c r="G93" s="96">
        <v>2</v>
      </c>
    </row>
    <row r="94" spans="3:7" ht="10.5">
      <c r="C94" s="34" t="s">
        <v>146</v>
      </c>
      <c r="E94" s="96">
        <v>0</v>
      </c>
      <c r="G94" s="96">
        <v>1</v>
      </c>
    </row>
    <row r="95" spans="3:7" ht="10.5">
      <c r="C95" s="34" t="s">
        <v>137</v>
      </c>
      <c r="E95" s="96">
        <v>1</v>
      </c>
      <c r="G95" s="96">
        <v>3</v>
      </c>
    </row>
    <row r="96" spans="3:7" ht="10.5">
      <c r="C96" s="34" t="s">
        <v>50</v>
      </c>
      <c r="E96" s="96">
        <v>1</v>
      </c>
      <c r="G96" s="96">
        <v>1</v>
      </c>
    </row>
    <row r="97" spans="3:7" ht="10.5">
      <c r="C97" s="34" t="s">
        <v>51</v>
      </c>
      <c r="E97" s="96">
        <v>32</v>
      </c>
      <c r="G97" s="96">
        <v>35</v>
      </c>
    </row>
    <row r="98" spans="3:7" ht="10.5">
      <c r="C98" s="34" t="s">
        <v>52</v>
      </c>
      <c r="E98" s="96">
        <v>17</v>
      </c>
      <c r="G98" s="96">
        <v>22</v>
      </c>
    </row>
    <row r="99" spans="3:7" ht="10.5">
      <c r="C99" s="34" t="s">
        <v>118</v>
      </c>
      <c r="E99" s="96">
        <v>3</v>
      </c>
      <c r="G99" s="96">
        <v>0</v>
      </c>
    </row>
    <row r="100" spans="3:7" ht="10.5">
      <c r="C100" s="34" t="s">
        <v>53</v>
      </c>
      <c r="E100" s="96">
        <v>20</v>
      </c>
      <c r="G100" s="96">
        <v>16</v>
      </c>
    </row>
    <row r="101" spans="3:7" ht="10.5">
      <c r="C101" s="34" t="s">
        <v>54</v>
      </c>
      <c r="E101" s="96">
        <v>23</v>
      </c>
      <c r="G101" s="96">
        <v>28</v>
      </c>
    </row>
    <row r="102" spans="3:7" ht="10.5">
      <c r="C102" s="34" t="s">
        <v>55</v>
      </c>
      <c r="E102" s="96">
        <v>70</v>
      </c>
      <c r="G102" s="96">
        <v>62</v>
      </c>
    </row>
    <row r="103" spans="3:7" ht="10.5">
      <c r="C103" s="34" t="s">
        <v>56</v>
      </c>
      <c r="E103" s="96">
        <v>3</v>
      </c>
      <c r="G103" s="96">
        <v>0</v>
      </c>
    </row>
    <row r="104" spans="3:7" ht="10.5">
      <c r="C104" s="34" t="s">
        <v>57</v>
      </c>
      <c r="E104" s="96">
        <v>12</v>
      </c>
      <c r="G104" s="96">
        <v>10</v>
      </c>
    </row>
    <row r="105" spans="3:7" ht="10.5">
      <c r="C105" s="34" t="s">
        <v>117</v>
      </c>
      <c r="E105" s="96">
        <v>9</v>
      </c>
      <c r="G105" s="96">
        <v>18</v>
      </c>
    </row>
    <row r="106" spans="4:7" ht="10.5">
      <c r="D106" s="34" t="s">
        <v>28</v>
      </c>
      <c r="E106" s="38">
        <f>SUM(E83:E105)</f>
        <v>433</v>
      </c>
      <c r="G106" s="38">
        <f>SUM(G83:G105)</f>
        <v>443</v>
      </c>
    </row>
    <row r="108" spans="4:7" ht="10.5">
      <c r="D108" s="34" t="s">
        <v>5</v>
      </c>
      <c r="E108" s="38">
        <f>E106+E80</f>
        <v>491</v>
      </c>
      <c r="G108" s="38">
        <f>G106+G80</f>
        <v>485</v>
      </c>
    </row>
    <row r="109" ht="10.5">
      <c r="A109" s="34" t="s">
        <v>109</v>
      </c>
    </row>
    <row r="111" spans="5:7" ht="11.25" customHeight="1">
      <c r="E111" s="35" t="s">
        <v>134</v>
      </c>
      <c r="F111" s="32"/>
      <c r="G111" s="35" t="s">
        <v>139</v>
      </c>
    </row>
    <row r="113" spans="2:6" ht="10.5">
      <c r="B113" s="34" t="s">
        <v>15</v>
      </c>
      <c r="F113" s="34"/>
    </row>
    <row r="114" spans="3:7" ht="10.5">
      <c r="C114" s="34" t="s">
        <v>112</v>
      </c>
      <c r="E114" s="34">
        <v>24</v>
      </c>
      <c r="G114" s="34">
        <v>25</v>
      </c>
    </row>
    <row r="115" spans="3:7" ht="10.5">
      <c r="C115" s="34" t="s">
        <v>113</v>
      </c>
      <c r="E115" s="34">
        <v>15</v>
      </c>
      <c r="G115" s="34">
        <v>5</v>
      </c>
    </row>
    <row r="116" spans="3:7" ht="10.5">
      <c r="C116" s="34" t="s">
        <v>114</v>
      </c>
      <c r="E116" s="34">
        <v>16</v>
      </c>
      <c r="G116" s="34">
        <v>2</v>
      </c>
    </row>
    <row r="117" spans="3:7" ht="10.5">
      <c r="C117" s="34" t="s">
        <v>10</v>
      </c>
      <c r="E117" s="34">
        <v>0</v>
      </c>
      <c r="G117" s="34">
        <v>14</v>
      </c>
    </row>
    <row r="118" spans="3:7" ht="10.5">
      <c r="C118" s="34" t="s">
        <v>115</v>
      </c>
      <c r="E118" s="34">
        <v>0</v>
      </c>
      <c r="G118" s="34">
        <v>1</v>
      </c>
    </row>
    <row r="119" spans="4:7" ht="10.5">
      <c r="D119" s="34" t="s">
        <v>28</v>
      </c>
      <c r="E119" s="38">
        <f>SUM(E114:E118)</f>
        <v>55</v>
      </c>
      <c r="G119" s="38">
        <f>SUM(G114:G118)</f>
        <v>47</v>
      </c>
    </row>
    <row r="121" spans="2:6" ht="10.5">
      <c r="B121" s="34" t="s">
        <v>119</v>
      </c>
      <c r="F121" s="34"/>
    </row>
    <row r="122" spans="3:7" ht="10.5">
      <c r="C122" s="34" t="s">
        <v>112</v>
      </c>
      <c r="E122" s="34">
        <v>96</v>
      </c>
      <c r="G122" s="34">
        <v>92</v>
      </c>
    </row>
    <row r="123" spans="3:7" ht="10.5">
      <c r="C123" s="34" t="s">
        <v>113</v>
      </c>
      <c r="E123" s="34">
        <v>171</v>
      </c>
      <c r="G123" s="34">
        <v>170</v>
      </c>
    </row>
    <row r="124" spans="3:7" ht="10.5">
      <c r="C124" s="34" t="s">
        <v>114</v>
      </c>
      <c r="E124" s="34">
        <v>7</v>
      </c>
      <c r="G124" s="34">
        <v>2</v>
      </c>
    </row>
    <row r="125" spans="3:7" ht="10.5">
      <c r="C125" s="34" t="s">
        <v>10</v>
      </c>
      <c r="E125" s="34">
        <v>0</v>
      </c>
      <c r="G125" s="34">
        <v>8</v>
      </c>
    </row>
    <row r="126" spans="3:7" ht="10.5">
      <c r="C126" s="34" t="s">
        <v>115</v>
      </c>
      <c r="E126" s="34">
        <v>11</v>
      </c>
      <c r="G126" s="34">
        <v>7</v>
      </c>
    </row>
    <row r="127" spans="4:7" ht="10.5">
      <c r="D127" s="34" t="s">
        <v>28</v>
      </c>
      <c r="E127" s="38">
        <f>SUM(E122:E126)</f>
        <v>285</v>
      </c>
      <c r="G127" s="38">
        <f>SUM(G122:G126)</f>
        <v>279</v>
      </c>
    </row>
    <row r="129" spans="4:7" ht="10.5">
      <c r="D129" s="34" t="s">
        <v>5</v>
      </c>
      <c r="E129" s="38">
        <f>E127+E119</f>
        <v>340</v>
      </c>
      <c r="G129" s="38">
        <f>G127+G119</f>
        <v>326</v>
      </c>
    </row>
    <row r="130" ht="10.5">
      <c r="A130" s="34" t="s">
        <v>58</v>
      </c>
    </row>
    <row r="132" spans="5:7" ht="12.75" customHeight="1">
      <c r="E132" s="35" t="s">
        <v>134</v>
      </c>
      <c r="F132" s="32"/>
      <c r="G132" s="35" t="s">
        <v>139</v>
      </c>
    </row>
    <row r="134" spans="2:6" ht="10.5">
      <c r="B134" s="34" t="s">
        <v>15</v>
      </c>
      <c r="F134" s="34"/>
    </row>
    <row r="135" spans="3:7" ht="10.5">
      <c r="C135" s="34" t="s">
        <v>59</v>
      </c>
      <c r="E135" s="34">
        <v>19</v>
      </c>
      <c r="G135" s="34">
        <v>8</v>
      </c>
    </row>
    <row r="136" spans="3:7" ht="10.5">
      <c r="C136" s="34" t="s">
        <v>60</v>
      </c>
      <c r="E136" s="34">
        <v>7</v>
      </c>
      <c r="G136" s="34">
        <v>2</v>
      </c>
    </row>
    <row r="137" spans="3:7" ht="10.5">
      <c r="C137" s="34" t="s">
        <v>61</v>
      </c>
      <c r="E137" s="34">
        <v>9</v>
      </c>
      <c r="G137" s="34">
        <v>23</v>
      </c>
    </row>
    <row r="138" spans="3:7" ht="10.5">
      <c r="C138" s="34" t="s">
        <v>62</v>
      </c>
      <c r="E138" s="34">
        <v>4</v>
      </c>
      <c r="G138" s="34">
        <v>6</v>
      </c>
    </row>
    <row r="139" spans="3:7" ht="10.5">
      <c r="C139" s="34" t="s">
        <v>63</v>
      </c>
      <c r="E139" s="34">
        <v>7</v>
      </c>
      <c r="G139" s="34">
        <v>6</v>
      </c>
    </row>
    <row r="140" spans="4:7" ht="10.5">
      <c r="D140" s="34" t="s">
        <v>28</v>
      </c>
      <c r="E140" s="38">
        <f>SUM(E135:E139)</f>
        <v>46</v>
      </c>
      <c r="G140" s="38">
        <f>SUM(G135:G139)</f>
        <v>45</v>
      </c>
    </row>
    <row r="142" spans="2:6" ht="10.5">
      <c r="B142" s="34" t="s">
        <v>119</v>
      </c>
      <c r="F142" s="34"/>
    </row>
    <row r="143" spans="3:7" ht="10.5">
      <c r="C143" s="34" t="s">
        <v>59</v>
      </c>
      <c r="E143" s="34">
        <v>142</v>
      </c>
      <c r="G143" s="34">
        <v>166</v>
      </c>
    </row>
    <row r="144" spans="3:7" ht="10.5">
      <c r="C144" s="34" t="s">
        <v>60</v>
      </c>
      <c r="E144" s="34">
        <v>24</v>
      </c>
      <c r="G144" s="34">
        <v>32</v>
      </c>
    </row>
    <row r="145" spans="3:7" ht="10.5">
      <c r="C145" s="34" t="s">
        <v>61</v>
      </c>
      <c r="E145" s="34">
        <v>96</v>
      </c>
      <c r="G145" s="34">
        <v>97</v>
      </c>
    </row>
    <row r="146" spans="3:7" ht="10.5">
      <c r="C146" s="34" t="s">
        <v>62</v>
      </c>
      <c r="E146" s="34">
        <v>39</v>
      </c>
      <c r="G146" s="34">
        <v>27</v>
      </c>
    </row>
    <row r="147" spans="3:7" ht="10.5">
      <c r="C147" s="34" t="s">
        <v>118</v>
      </c>
      <c r="E147" s="34">
        <v>1</v>
      </c>
      <c r="G147" s="34">
        <v>0</v>
      </c>
    </row>
    <row r="148" spans="3:7" ht="10.5">
      <c r="C148" s="34" t="s">
        <v>63</v>
      </c>
      <c r="E148" s="34">
        <v>30</v>
      </c>
      <c r="G148" s="34">
        <v>32</v>
      </c>
    </row>
    <row r="149" spans="3:7" ht="10.5">
      <c r="C149" s="34" t="s">
        <v>117</v>
      </c>
      <c r="E149" s="34">
        <v>10</v>
      </c>
      <c r="G149" s="34">
        <v>14</v>
      </c>
    </row>
    <row r="150" spans="4:7" ht="10.5">
      <c r="D150" s="34" t="s">
        <v>28</v>
      </c>
      <c r="E150" s="38">
        <f>SUM(E143:E149)</f>
        <v>342</v>
      </c>
      <c r="G150" s="38">
        <f>SUM(G143:G149)</f>
        <v>368</v>
      </c>
    </row>
    <row r="152" spans="4:7" ht="10.5">
      <c r="D152" s="34" t="s">
        <v>5</v>
      </c>
      <c r="E152" s="38">
        <f>E150+E140</f>
        <v>388</v>
      </c>
      <c r="G152" s="38">
        <f>G150+G140</f>
        <v>413</v>
      </c>
    </row>
    <row r="153" ht="10.5">
      <c r="A153" s="34" t="s">
        <v>64</v>
      </c>
    </row>
    <row r="154" spans="2:7" ht="10.5">
      <c r="B154" s="34" t="s">
        <v>147</v>
      </c>
      <c r="E154" s="33"/>
      <c r="F154" s="33"/>
      <c r="G154" s="33"/>
    </row>
    <row r="155" ht="10.5">
      <c r="F155" s="34"/>
    </row>
    <row r="156" ht="10.5">
      <c r="F156" s="34"/>
    </row>
    <row r="157" spans="1:6" ht="10.5">
      <c r="A157" s="34" t="s">
        <v>121</v>
      </c>
      <c r="F157" s="34"/>
    </row>
    <row r="158" spans="5:7" ht="12" customHeight="1">
      <c r="E158" s="34" t="s">
        <v>134</v>
      </c>
      <c r="F158" s="34"/>
      <c r="G158" s="34" t="s">
        <v>139</v>
      </c>
    </row>
    <row r="159" ht="10.5">
      <c r="F159" s="34"/>
    </row>
    <row r="160" spans="2:6" ht="10.5">
      <c r="B160" s="34" t="s">
        <v>15</v>
      </c>
      <c r="F160" s="34"/>
    </row>
    <row r="161" spans="3:7" ht="10.5">
      <c r="C161" s="34" t="s">
        <v>123</v>
      </c>
      <c r="E161" s="34">
        <v>0</v>
      </c>
      <c r="F161" s="34"/>
      <c r="G161" s="34">
        <v>0</v>
      </c>
    </row>
    <row r="162" spans="4:7" ht="10.5">
      <c r="D162" s="34" t="s">
        <v>28</v>
      </c>
      <c r="E162" s="38">
        <f>SUM(E161:E161)</f>
        <v>0</v>
      </c>
      <c r="F162" s="34"/>
      <c r="G162" s="38">
        <f>SUM(G161:G161)</f>
        <v>0</v>
      </c>
    </row>
    <row r="163" ht="10.5">
      <c r="F163" s="34"/>
    </row>
    <row r="164" spans="2:6" ht="10.5">
      <c r="B164" s="34" t="s">
        <v>29</v>
      </c>
      <c r="F164" s="34"/>
    </row>
    <row r="165" spans="3:7" ht="10.5">
      <c r="C165" s="34" t="s">
        <v>23</v>
      </c>
      <c r="E165" s="34">
        <v>6</v>
      </c>
      <c r="F165" s="34"/>
      <c r="G165" s="34">
        <v>0</v>
      </c>
    </row>
    <row r="166" spans="3:7" ht="10.5">
      <c r="C166" s="34" t="s">
        <v>123</v>
      </c>
      <c r="E166" s="34">
        <v>12</v>
      </c>
      <c r="F166" s="34"/>
      <c r="G166" s="34">
        <v>4</v>
      </c>
    </row>
    <row r="167" spans="4:7" ht="10.5">
      <c r="D167" s="34" t="s">
        <v>28</v>
      </c>
      <c r="E167" s="38">
        <f>SUM(E165:E166)</f>
        <v>18</v>
      </c>
      <c r="F167" s="34"/>
      <c r="G167" s="38">
        <f>SUM(G165:G166)</f>
        <v>4</v>
      </c>
    </row>
    <row r="168" ht="10.5">
      <c r="F168" s="34"/>
    </row>
    <row r="169" spans="4:7" ht="10.5">
      <c r="D169" s="34" t="s">
        <v>5</v>
      </c>
      <c r="E169" s="38">
        <f>SUM(E161,E167)</f>
        <v>18</v>
      </c>
      <c r="G169" s="38">
        <f>SUM(G161,G167)</f>
        <v>4</v>
      </c>
    </row>
    <row r="170" ht="10.5">
      <c r="F170" s="34"/>
    </row>
    <row r="171" ht="10.5">
      <c r="F171" s="34"/>
    </row>
    <row r="172" ht="10.5">
      <c r="F172" s="34"/>
    </row>
    <row r="173" ht="10.5">
      <c r="F173" s="34"/>
    </row>
    <row r="174" ht="10.5">
      <c r="F174" s="34"/>
    </row>
    <row r="175" ht="10.5">
      <c r="F175" s="34"/>
    </row>
    <row r="176" ht="10.5">
      <c r="F176" s="34"/>
    </row>
    <row r="177" ht="10.5">
      <c r="F177" s="34"/>
    </row>
    <row r="178" ht="10.5">
      <c r="F178" s="34"/>
    </row>
    <row r="179" ht="10.5">
      <c r="F179" s="34"/>
    </row>
    <row r="180" ht="10.5">
      <c r="F180" s="34"/>
    </row>
    <row r="181" ht="10.5">
      <c r="F181" s="34"/>
    </row>
    <row r="182" ht="10.5">
      <c r="F182" s="34"/>
    </row>
    <row r="183" ht="10.5">
      <c r="F183" s="34"/>
    </row>
    <row r="184" ht="10.5">
      <c r="F184" s="34"/>
    </row>
    <row r="185" ht="10.5">
      <c r="F185" s="34"/>
    </row>
    <row r="186" spans="6:8" ht="10.5">
      <c r="F186" s="34"/>
      <c r="H186" s="34"/>
    </row>
    <row r="187" spans="6:8" ht="10.5">
      <c r="F187" s="34"/>
      <c r="H187" s="34"/>
    </row>
    <row r="188" spans="6:8" ht="10.5">
      <c r="F188" s="34"/>
      <c r="H188" s="34"/>
    </row>
    <row r="189" spans="6:8" ht="10.5">
      <c r="F189" s="34"/>
      <c r="H189" s="34"/>
    </row>
    <row r="190" spans="6:8" ht="10.5">
      <c r="F190" s="34"/>
      <c r="H190" s="34"/>
    </row>
    <row r="191" spans="6:8" ht="10.5">
      <c r="F191" s="34"/>
      <c r="H191" s="34"/>
    </row>
    <row r="192" spans="6:8" ht="10.5">
      <c r="F192" s="34"/>
      <c r="H192" s="34"/>
    </row>
    <row r="193" spans="6:8" ht="10.5">
      <c r="F193" s="34"/>
      <c r="H193" s="34"/>
    </row>
    <row r="194" spans="6:8" ht="10.5">
      <c r="F194" s="34"/>
      <c r="H194" s="34"/>
    </row>
    <row r="195" spans="6:8" ht="10.5">
      <c r="F195" s="34"/>
      <c r="H195" s="34"/>
    </row>
    <row r="196" spans="6:8" ht="10.5">
      <c r="F196" s="34"/>
      <c r="H196" s="34"/>
    </row>
    <row r="197" spans="6:8" ht="10.5">
      <c r="F197" s="34"/>
      <c r="H197" s="34"/>
    </row>
    <row r="198" spans="6:8" ht="10.5">
      <c r="F198" s="34"/>
      <c r="H198" s="34"/>
    </row>
    <row r="199" spans="6:8" ht="10.5">
      <c r="F199" s="34"/>
      <c r="H199" s="34"/>
    </row>
    <row r="200" spans="6:8" ht="10.5">
      <c r="F200" s="34"/>
      <c r="H200" s="34"/>
    </row>
    <row r="201" spans="6:8" ht="10.5">
      <c r="F201" s="34"/>
      <c r="H201" s="34"/>
    </row>
    <row r="202" spans="6:8" ht="10.5">
      <c r="F202" s="34"/>
      <c r="H202" s="34"/>
    </row>
    <row r="203" spans="6:8" ht="10.5">
      <c r="F203" s="34"/>
      <c r="H203" s="34"/>
    </row>
    <row r="204" spans="6:8" ht="10.5">
      <c r="F204" s="34"/>
      <c r="H204" s="34"/>
    </row>
    <row r="205" spans="6:8" ht="10.5">
      <c r="F205" s="34"/>
      <c r="H205" s="34"/>
    </row>
    <row r="206" spans="6:8" ht="10.5">
      <c r="F206" s="34"/>
      <c r="H206" s="34"/>
    </row>
    <row r="207" spans="6:8" ht="10.5">
      <c r="F207" s="34"/>
      <c r="H207" s="34"/>
    </row>
    <row r="208" spans="6:8" ht="10.5">
      <c r="F208" s="34"/>
      <c r="H208" s="34"/>
    </row>
    <row r="209" spans="6:8" ht="10.5">
      <c r="F209" s="34"/>
      <c r="H209" s="34"/>
    </row>
    <row r="210" spans="6:8" ht="10.5">
      <c r="F210" s="34"/>
      <c r="H210" s="34"/>
    </row>
    <row r="211" spans="2:8" ht="10.5">
      <c r="B211" s="37"/>
      <c r="C211" s="37"/>
      <c r="D211" s="37"/>
      <c r="E211" s="37"/>
      <c r="G211" s="37"/>
      <c r="H211" s="34"/>
    </row>
    <row r="212" spans="6:8" ht="10.5">
      <c r="F212" s="34"/>
      <c r="H212" s="34"/>
    </row>
    <row r="213" spans="6:8" ht="10.5">
      <c r="F213" s="34"/>
      <c r="H213" s="34"/>
    </row>
    <row r="214" spans="6:8" ht="10.5">
      <c r="F214" s="34"/>
      <c r="H214" s="34"/>
    </row>
    <row r="215" spans="6:8" ht="10.5">
      <c r="F215" s="34"/>
      <c r="H215" s="34"/>
    </row>
    <row r="216" spans="6:8" ht="10.5">
      <c r="F216" s="34"/>
      <c r="H216" s="34"/>
    </row>
    <row r="217" spans="6:8" ht="10.5">
      <c r="F217" s="34"/>
      <c r="H217" s="34"/>
    </row>
    <row r="218" ht="10.5">
      <c r="H218" s="34"/>
    </row>
    <row r="219" ht="10.5">
      <c r="H219" s="34"/>
    </row>
    <row r="220" ht="10.5">
      <c r="H220" s="34"/>
    </row>
    <row r="221" ht="10.5">
      <c r="H221" s="34"/>
    </row>
    <row r="222" ht="10.5">
      <c r="H222" s="34"/>
    </row>
    <row r="223" ht="10.5">
      <c r="H223" s="34"/>
    </row>
    <row r="224" ht="10.5">
      <c r="H224" s="34"/>
    </row>
    <row r="226" ht="10.5">
      <c r="H226" s="34"/>
    </row>
    <row r="228" ht="10.5">
      <c r="H228" s="34"/>
    </row>
    <row r="229" ht="10.5">
      <c r="H229" s="34"/>
    </row>
    <row r="230" ht="10.5">
      <c r="H230" s="34"/>
    </row>
    <row r="231" ht="10.5">
      <c r="H231" s="34"/>
    </row>
    <row r="232" ht="10.5">
      <c r="H232" s="34"/>
    </row>
    <row r="233" ht="10.5">
      <c r="H233" s="34"/>
    </row>
    <row r="234" ht="10.5">
      <c r="H234" s="34"/>
    </row>
    <row r="235" ht="10.5">
      <c r="H235" s="34"/>
    </row>
    <row r="236" ht="10.5">
      <c r="H236" s="34"/>
    </row>
    <row r="237" ht="10.5">
      <c r="H237" s="34"/>
    </row>
    <row r="238" ht="10.5">
      <c r="H238" s="34"/>
    </row>
    <row r="239" ht="10.5">
      <c r="H239" s="34"/>
    </row>
    <row r="240" ht="10.5">
      <c r="H240" s="34"/>
    </row>
    <row r="241" ht="10.5">
      <c r="H241" s="34"/>
    </row>
    <row r="242" ht="10.5">
      <c r="H242" s="34"/>
    </row>
    <row r="243" ht="10.5">
      <c r="H243" s="34"/>
    </row>
    <row r="244" ht="10.5">
      <c r="H244" s="34"/>
    </row>
    <row r="245" ht="10.5">
      <c r="H245" s="34"/>
    </row>
    <row r="246" ht="10.5">
      <c r="H246" s="34"/>
    </row>
    <row r="247" ht="10.5">
      <c r="H247" s="34"/>
    </row>
    <row r="248" ht="10.5">
      <c r="H248" s="34"/>
    </row>
    <row r="249" ht="10.5">
      <c r="H249" s="34"/>
    </row>
    <row r="250" ht="10.5">
      <c r="H250" s="34"/>
    </row>
    <row r="251" ht="10.5">
      <c r="H251" s="34"/>
    </row>
    <row r="252" ht="10.5">
      <c r="H252" s="34"/>
    </row>
    <row r="253" ht="10.5">
      <c r="H253" s="34"/>
    </row>
    <row r="254" ht="10.5">
      <c r="H254" s="34"/>
    </row>
    <row r="255" spans="2:7" s="37" customFormat="1" ht="10.5">
      <c r="B255" s="34"/>
      <c r="C255" s="34"/>
      <c r="D255" s="34"/>
      <c r="E255" s="34"/>
      <c r="G255" s="34"/>
    </row>
    <row r="256" ht="10.5">
      <c r="H256" s="34"/>
    </row>
    <row r="257" ht="10.5">
      <c r="H257" s="34"/>
    </row>
    <row r="258" ht="10.5">
      <c r="H258" s="34"/>
    </row>
    <row r="259" ht="10.5">
      <c r="H259" s="34"/>
    </row>
    <row r="260" ht="10.5">
      <c r="H260" s="34"/>
    </row>
    <row r="261" ht="10.5">
      <c r="H261" s="34"/>
    </row>
    <row r="270" spans="1:8" s="37" customFormat="1" ht="10.5">
      <c r="A270" s="34"/>
      <c r="B270" s="34"/>
      <c r="C270" s="34"/>
      <c r="D270" s="34"/>
      <c r="E270" s="34"/>
      <c r="G270" s="34"/>
      <c r="H270" s="39"/>
    </row>
    <row r="271" spans="1:8" s="37" customFormat="1" ht="10.5">
      <c r="A271" s="34"/>
      <c r="B271" s="34"/>
      <c r="C271" s="34"/>
      <c r="D271" s="34"/>
      <c r="E271" s="34"/>
      <c r="G271" s="34"/>
      <c r="H271" s="39"/>
    </row>
  </sheetData>
  <printOptions/>
  <pageMargins left="0.75" right="0.75" top="1.25" bottom="0.75" header="0.5" footer="0.25"/>
  <pageSetup firstPageNumber="1" useFirstPageNumber="1" horizontalDpi="600" verticalDpi="600" orientation="portrait" r:id="rId1"/>
  <headerFooter alignWithMargins="0">
    <oddHeader>&amp;CThe University of Alabama in Huntsville
Undergraduate Headcount Enrollment Report
Summer 2006
</oddHeader>
    <oddFooter>&amp;L&amp;8Office of Institutional Research
&amp;D
&amp;F,&amp;A (das)
</oddFooter>
  </headerFooter>
  <rowBreaks count="7" manualBreakCount="7">
    <brk id="25" max="255" man="1"/>
    <brk id="57" max="255" man="1"/>
    <brk id="108" max="255" man="1"/>
    <brk id="129" max="255" man="1"/>
    <brk id="152" max="255" man="1"/>
    <brk id="223" max="255" man="1"/>
    <brk id="2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05"/>
  <sheetViews>
    <sheetView workbookViewId="0" topLeftCell="A1">
      <selection activeCell="K23" sqref="K23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7"/>
      <c r="G1" s="34"/>
      <c r="H1" s="36"/>
      <c r="I1" s="34"/>
      <c r="J1" s="34"/>
    </row>
    <row r="2" spans="1:10" ht="12.75">
      <c r="A2" s="34"/>
      <c r="B2" s="34"/>
      <c r="C2" s="34"/>
      <c r="D2" s="34"/>
      <c r="E2" s="35" t="s">
        <v>134</v>
      </c>
      <c r="F2" s="32"/>
      <c r="G2" s="35" t="s">
        <v>139</v>
      </c>
      <c r="H2" s="36"/>
      <c r="I2" s="34"/>
      <c r="J2" s="34"/>
    </row>
    <row r="3" spans="1:10" ht="12.75">
      <c r="A3" s="34"/>
      <c r="B3" s="34" t="s">
        <v>18</v>
      </c>
      <c r="C3" s="34"/>
      <c r="D3" s="34"/>
      <c r="E3" s="34"/>
      <c r="F3" s="34"/>
      <c r="G3" s="34"/>
      <c r="H3" s="36"/>
      <c r="I3" s="34"/>
      <c r="J3" s="34"/>
    </row>
    <row r="4" spans="1:10" ht="12.75">
      <c r="A4" s="34"/>
      <c r="B4" s="34"/>
      <c r="C4" s="34"/>
      <c r="D4" s="34"/>
      <c r="E4" s="34"/>
      <c r="F4" s="37"/>
      <c r="G4" s="34"/>
      <c r="H4" s="36"/>
      <c r="I4" s="34"/>
      <c r="J4" s="34"/>
    </row>
    <row r="5" spans="1:10" ht="12.75">
      <c r="A5" s="34"/>
      <c r="B5" s="34"/>
      <c r="C5" s="34" t="s">
        <v>15</v>
      </c>
      <c r="D5" s="34"/>
      <c r="E5" s="34"/>
      <c r="F5" s="37"/>
      <c r="G5" s="34"/>
      <c r="H5" s="36"/>
      <c r="I5" s="34"/>
      <c r="J5" s="34"/>
    </row>
    <row r="6" spans="1:10" ht="12.75">
      <c r="A6" s="34"/>
      <c r="B6" s="34"/>
      <c r="C6" s="34"/>
      <c r="D6" s="34" t="s">
        <v>31</v>
      </c>
      <c r="E6" s="34">
        <v>4</v>
      </c>
      <c r="F6" s="37"/>
      <c r="G6" s="34">
        <v>3</v>
      </c>
      <c r="H6" s="36"/>
      <c r="I6" s="34"/>
      <c r="J6" s="34"/>
    </row>
    <row r="7" spans="1:10" ht="12.75">
      <c r="A7" s="34"/>
      <c r="B7" s="34"/>
      <c r="C7" s="34"/>
      <c r="D7" s="34" t="s">
        <v>33</v>
      </c>
      <c r="E7" s="34">
        <v>3</v>
      </c>
      <c r="F7" s="37"/>
      <c r="G7" s="34">
        <v>9</v>
      </c>
      <c r="H7" s="36"/>
      <c r="I7" s="34"/>
      <c r="J7" s="34"/>
    </row>
    <row r="8" spans="1:10" ht="12.75">
      <c r="A8" s="34"/>
      <c r="B8" s="34"/>
      <c r="C8" s="34"/>
      <c r="D8" s="34" t="s">
        <v>34</v>
      </c>
      <c r="E8" s="34">
        <v>2</v>
      </c>
      <c r="F8" s="37"/>
      <c r="G8" s="34">
        <v>3</v>
      </c>
      <c r="H8" s="36"/>
      <c r="I8" s="34"/>
      <c r="J8" s="34"/>
    </row>
    <row r="9" spans="1:10" ht="12.75">
      <c r="A9" s="34"/>
      <c r="B9" s="34"/>
      <c r="C9" s="34"/>
      <c r="D9" s="35" t="s">
        <v>28</v>
      </c>
      <c r="E9" s="38">
        <f>SUM(E6:E8)</f>
        <v>9</v>
      </c>
      <c r="F9" s="37"/>
      <c r="G9" s="38">
        <f>SUM(G6:G8)</f>
        <v>15</v>
      </c>
      <c r="H9" s="36"/>
      <c r="I9" s="34"/>
      <c r="J9" s="34"/>
    </row>
    <row r="10" spans="1:10" ht="12.75">
      <c r="A10" s="34"/>
      <c r="B10" s="34"/>
      <c r="C10" s="34"/>
      <c r="D10" s="34"/>
      <c r="E10" s="34"/>
      <c r="F10" s="37"/>
      <c r="G10" s="34"/>
      <c r="H10" s="36"/>
      <c r="I10" s="34"/>
      <c r="J10" s="34"/>
    </row>
    <row r="11" spans="1:10" ht="12.75">
      <c r="A11" s="34"/>
      <c r="B11" s="34"/>
      <c r="C11" s="34" t="s">
        <v>29</v>
      </c>
      <c r="D11" s="34"/>
      <c r="E11" s="34"/>
      <c r="F11" s="37"/>
      <c r="G11" s="34"/>
      <c r="H11" s="36"/>
      <c r="I11" s="34"/>
      <c r="J11" s="34"/>
    </row>
    <row r="12" spans="1:10" ht="12.75">
      <c r="A12" s="34"/>
      <c r="B12" s="34"/>
      <c r="C12" s="34"/>
      <c r="D12" s="34" t="s">
        <v>31</v>
      </c>
      <c r="E12" s="34">
        <v>26</v>
      </c>
      <c r="F12" s="37"/>
      <c r="G12" s="34">
        <v>24</v>
      </c>
      <c r="H12" s="36"/>
      <c r="I12" s="34"/>
      <c r="J12" s="34"/>
    </row>
    <row r="13" spans="1:10" ht="12.75">
      <c r="A13" s="34"/>
      <c r="B13" s="34"/>
      <c r="C13" s="34"/>
      <c r="D13" s="34" t="s">
        <v>142</v>
      </c>
      <c r="E13" s="34">
        <v>0</v>
      </c>
      <c r="F13" s="37"/>
      <c r="G13" s="34">
        <v>3</v>
      </c>
      <c r="H13" s="36"/>
      <c r="I13" s="34"/>
      <c r="J13" s="34"/>
    </row>
    <row r="14" spans="1:10" ht="12.75">
      <c r="A14" s="34"/>
      <c r="B14" s="34"/>
      <c r="C14" s="34"/>
      <c r="D14" s="34" t="s">
        <v>33</v>
      </c>
      <c r="E14" s="34">
        <v>53</v>
      </c>
      <c r="F14" s="37"/>
      <c r="G14" s="34">
        <v>36</v>
      </c>
      <c r="H14" s="36"/>
      <c r="I14" s="34"/>
      <c r="J14" s="34"/>
    </row>
    <row r="15" spans="1:10" ht="12.75">
      <c r="A15" s="34"/>
      <c r="B15" s="34"/>
      <c r="C15" s="34"/>
      <c r="D15" s="34" t="s">
        <v>34</v>
      </c>
      <c r="E15" s="34">
        <v>22</v>
      </c>
      <c r="F15" s="37"/>
      <c r="G15" s="34">
        <v>19</v>
      </c>
      <c r="H15" s="36"/>
      <c r="I15" s="34"/>
      <c r="J15" s="34"/>
    </row>
    <row r="16" spans="1:10" ht="12.75">
      <c r="A16" s="34"/>
      <c r="B16" s="34"/>
      <c r="C16" s="34"/>
      <c r="D16" s="35" t="s">
        <v>28</v>
      </c>
      <c r="E16" s="38">
        <f>SUM(E12:E15)</f>
        <v>101</v>
      </c>
      <c r="F16" s="37"/>
      <c r="G16" s="38">
        <f>SUM(G12:G15)</f>
        <v>82</v>
      </c>
      <c r="H16" s="36"/>
      <c r="I16" s="34"/>
      <c r="J16" s="34"/>
    </row>
    <row r="17" spans="1:10" ht="12.75">
      <c r="A17" s="34"/>
      <c r="B17" s="34"/>
      <c r="C17" s="34"/>
      <c r="D17" s="34"/>
      <c r="E17" s="34"/>
      <c r="F17" s="37"/>
      <c r="G17" s="34"/>
      <c r="H17" s="36"/>
      <c r="I17" s="34"/>
      <c r="J17" s="34"/>
    </row>
    <row r="18" spans="1:10" ht="12.75">
      <c r="A18" s="34"/>
      <c r="B18" s="34"/>
      <c r="C18" s="34"/>
      <c r="D18" s="35" t="s">
        <v>5</v>
      </c>
      <c r="E18" s="38">
        <f>E16+E9</f>
        <v>110</v>
      </c>
      <c r="F18" s="37"/>
      <c r="G18" s="38">
        <f>G16+G9</f>
        <v>97</v>
      </c>
      <c r="H18" s="36"/>
      <c r="I18" s="34"/>
      <c r="J18" s="34"/>
    </row>
    <row r="19" spans="1:10" ht="12.75">
      <c r="A19" s="34"/>
      <c r="B19" s="34"/>
      <c r="C19" s="34"/>
      <c r="D19" s="34"/>
      <c r="E19" s="34"/>
      <c r="F19" s="37"/>
      <c r="G19" s="34"/>
      <c r="H19" s="36"/>
      <c r="I19" s="34"/>
      <c r="J19" s="34"/>
    </row>
    <row r="20" spans="1:10" ht="12.75">
      <c r="A20" s="34"/>
      <c r="B20" s="34" t="s">
        <v>19</v>
      </c>
      <c r="C20" s="34"/>
      <c r="D20" s="34"/>
      <c r="E20" s="37"/>
      <c r="F20" s="37"/>
      <c r="G20" s="37"/>
      <c r="H20" s="36"/>
      <c r="I20" s="34"/>
      <c r="J20" s="34"/>
    </row>
    <row r="21" spans="1:10" ht="12.75">
      <c r="A21" s="34"/>
      <c r="B21" s="34"/>
      <c r="C21" s="34" t="s">
        <v>15</v>
      </c>
      <c r="D21" s="34"/>
      <c r="E21" s="34"/>
      <c r="F21" s="34"/>
      <c r="G21" s="34"/>
      <c r="H21" s="36"/>
      <c r="I21" s="34"/>
      <c r="J21" s="34"/>
    </row>
    <row r="22" spans="1:10" ht="12.75">
      <c r="A22" s="34"/>
      <c r="B22" s="34"/>
      <c r="C22" s="34"/>
      <c r="D22" s="34" t="s">
        <v>116</v>
      </c>
      <c r="E22" s="34">
        <v>21</v>
      </c>
      <c r="F22" s="34"/>
      <c r="G22" s="34">
        <v>26</v>
      </c>
      <c r="H22" s="36"/>
      <c r="I22" s="34"/>
      <c r="J22" s="34"/>
    </row>
    <row r="23" spans="1:10" ht="12.75">
      <c r="A23" s="34"/>
      <c r="B23" s="34"/>
      <c r="C23" s="34"/>
      <c r="D23" s="34" t="s">
        <v>127</v>
      </c>
      <c r="E23" s="34">
        <v>1</v>
      </c>
      <c r="F23" s="34"/>
      <c r="G23" s="34">
        <v>1</v>
      </c>
      <c r="H23" s="36"/>
      <c r="I23" s="34"/>
      <c r="J23" s="34"/>
    </row>
    <row r="24" spans="1:10" ht="12.75">
      <c r="A24" s="34"/>
      <c r="B24" s="34"/>
      <c r="C24" s="34"/>
      <c r="D24" s="34" t="s">
        <v>37</v>
      </c>
      <c r="E24" s="34">
        <v>0</v>
      </c>
      <c r="F24" s="37"/>
      <c r="G24" s="34">
        <v>2</v>
      </c>
      <c r="H24" s="36"/>
      <c r="I24" s="34"/>
      <c r="J24" s="34"/>
    </row>
    <row r="25" spans="1:10" ht="12.75">
      <c r="A25" s="34"/>
      <c r="B25" s="34"/>
      <c r="C25" s="34"/>
      <c r="D25" s="34" t="s">
        <v>38</v>
      </c>
      <c r="E25" s="34">
        <v>2</v>
      </c>
      <c r="F25" s="37"/>
      <c r="G25" s="34">
        <v>0</v>
      </c>
      <c r="H25" s="36"/>
      <c r="I25" s="34"/>
      <c r="J25" s="34"/>
    </row>
    <row r="26" spans="1:10" ht="12.75">
      <c r="A26" s="34"/>
      <c r="B26" s="34"/>
      <c r="C26" s="34"/>
      <c r="D26" s="34" t="s">
        <v>40</v>
      </c>
      <c r="E26" s="34">
        <v>6</v>
      </c>
      <c r="F26" s="37"/>
      <c r="G26" s="34">
        <v>2</v>
      </c>
      <c r="H26" s="36"/>
      <c r="I26" s="34"/>
      <c r="J26" s="34"/>
    </row>
    <row r="27" spans="1:10" ht="12.75">
      <c r="A27" s="34"/>
      <c r="B27" s="34"/>
      <c r="C27" s="34"/>
      <c r="D27" s="34" t="s">
        <v>41</v>
      </c>
      <c r="E27" s="34">
        <v>2</v>
      </c>
      <c r="F27" s="37"/>
      <c r="G27" s="34">
        <v>2</v>
      </c>
      <c r="H27" s="36"/>
      <c r="I27" s="34"/>
      <c r="J27" s="34"/>
    </row>
    <row r="28" spans="1:10" ht="12.75">
      <c r="A28" s="34"/>
      <c r="B28" s="34"/>
      <c r="C28" s="34"/>
      <c r="D28" s="34" t="s">
        <v>110</v>
      </c>
      <c r="E28" s="34">
        <v>1</v>
      </c>
      <c r="F28" s="37"/>
      <c r="G28" s="34">
        <v>1</v>
      </c>
      <c r="H28" s="36"/>
      <c r="I28" s="34"/>
      <c r="J28" s="34"/>
    </row>
    <row r="29" spans="1:10" ht="12.75">
      <c r="A29" s="34"/>
      <c r="B29" s="34"/>
      <c r="C29" s="34"/>
      <c r="D29" s="35" t="s">
        <v>28</v>
      </c>
      <c r="E29" s="38">
        <f>SUM(E22:E28)</f>
        <v>33</v>
      </c>
      <c r="F29" s="37"/>
      <c r="G29" s="38">
        <f>SUM(G22:G28)</f>
        <v>34</v>
      </c>
      <c r="H29" s="36"/>
      <c r="I29" s="34"/>
      <c r="J29" s="34"/>
    </row>
    <row r="30" spans="1:10" ht="12.75">
      <c r="A30" s="37"/>
      <c r="B30" s="37"/>
      <c r="C30" s="37"/>
      <c r="D30" s="37"/>
      <c r="E30" s="37"/>
      <c r="F30" s="37"/>
      <c r="G30" s="37"/>
      <c r="H30" s="36"/>
      <c r="I30" s="34"/>
      <c r="J30" s="34"/>
    </row>
    <row r="31" spans="1:10" ht="12.75">
      <c r="A31" s="34"/>
      <c r="B31" s="34"/>
      <c r="C31" s="34" t="s">
        <v>29</v>
      </c>
      <c r="D31" s="34"/>
      <c r="E31" s="34"/>
      <c r="F31" s="34"/>
      <c r="G31" s="34"/>
      <c r="H31" s="36"/>
      <c r="I31" s="34"/>
      <c r="J31" s="34"/>
    </row>
    <row r="32" spans="1:10" ht="12.75">
      <c r="A32" s="34"/>
      <c r="B32" s="34"/>
      <c r="C32" s="34"/>
      <c r="D32" s="34" t="s">
        <v>116</v>
      </c>
      <c r="E32" s="34">
        <v>28</v>
      </c>
      <c r="F32" s="34"/>
      <c r="G32" s="34">
        <v>25</v>
      </c>
      <c r="H32" s="36"/>
      <c r="I32" s="34"/>
      <c r="J32" s="34"/>
    </row>
    <row r="33" spans="1:10" ht="12.75">
      <c r="A33" s="34"/>
      <c r="B33" s="34"/>
      <c r="C33" s="34"/>
      <c r="D33" s="34" t="s">
        <v>120</v>
      </c>
      <c r="E33" s="34">
        <v>14</v>
      </c>
      <c r="F33" s="34"/>
      <c r="G33" s="34">
        <v>9</v>
      </c>
      <c r="H33" s="36"/>
      <c r="I33" s="34"/>
      <c r="J33" s="34"/>
    </row>
    <row r="34" spans="1:10" ht="12.75">
      <c r="A34" s="34"/>
      <c r="B34" s="34"/>
      <c r="C34" s="34"/>
      <c r="D34" s="34" t="s">
        <v>38</v>
      </c>
      <c r="E34" s="34">
        <v>11</v>
      </c>
      <c r="F34" s="37"/>
      <c r="G34" s="34">
        <v>11</v>
      </c>
      <c r="H34" s="36"/>
      <c r="I34" s="34"/>
      <c r="J34" s="34"/>
    </row>
    <row r="35" spans="1:10" ht="12.75">
      <c r="A35" s="34"/>
      <c r="B35" s="34"/>
      <c r="C35" s="34"/>
      <c r="D35" s="34" t="s">
        <v>39</v>
      </c>
      <c r="E35" s="34">
        <v>21</v>
      </c>
      <c r="F35" s="37"/>
      <c r="G35" s="34">
        <v>32</v>
      </c>
      <c r="H35" s="36"/>
      <c r="I35" s="34"/>
      <c r="J35" s="34"/>
    </row>
    <row r="36" spans="1:10" ht="12.75">
      <c r="A36" s="34"/>
      <c r="B36" s="34"/>
      <c r="C36" s="34"/>
      <c r="D36" s="34" t="s">
        <v>40</v>
      </c>
      <c r="E36" s="34">
        <v>72</v>
      </c>
      <c r="F36" s="37"/>
      <c r="G36" s="34">
        <v>72</v>
      </c>
      <c r="H36" s="36"/>
      <c r="I36" s="34"/>
      <c r="J36" s="34"/>
    </row>
    <row r="37" spans="1:10" ht="12.75">
      <c r="A37" s="34"/>
      <c r="B37" s="34"/>
      <c r="C37" s="34"/>
      <c r="D37" s="34" t="s">
        <v>41</v>
      </c>
      <c r="E37" s="34">
        <v>87</v>
      </c>
      <c r="F37" s="37"/>
      <c r="G37" s="34">
        <v>82</v>
      </c>
      <c r="H37" s="36"/>
      <c r="I37" s="34"/>
      <c r="J37" s="34"/>
    </row>
    <row r="38" spans="1:10" ht="12.75">
      <c r="A38" s="34"/>
      <c r="B38" s="34"/>
      <c r="C38" s="34"/>
      <c r="D38" s="34" t="s">
        <v>110</v>
      </c>
      <c r="E38" s="34">
        <v>38</v>
      </c>
      <c r="F38" s="37"/>
      <c r="G38" s="34">
        <v>41</v>
      </c>
      <c r="H38" s="36"/>
      <c r="I38" s="34"/>
      <c r="J38" s="34"/>
    </row>
    <row r="39" spans="1:10" ht="12.75">
      <c r="A39" s="34"/>
      <c r="B39" s="34"/>
      <c r="C39" s="34"/>
      <c r="D39" s="34" t="s">
        <v>65</v>
      </c>
      <c r="E39" s="34">
        <v>3</v>
      </c>
      <c r="F39" s="37"/>
      <c r="G39" s="34">
        <v>8</v>
      </c>
      <c r="H39" s="36"/>
      <c r="I39" s="34"/>
      <c r="J39" s="34"/>
    </row>
    <row r="40" spans="1:10" ht="12.75">
      <c r="A40" s="34"/>
      <c r="B40" s="34"/>
      <c r="C40" s="34"/>
      <c r="D40" s="34" t="s">
        <v>66</v>
      </c>
      <c r="E40" s="34">
        <v>21</v>
      </c>
      <c r="F40" s="37"/>
      <c r="G40" s="34">
        <v>19</v>
      </c>
      <c r="H40" s="36"/>
      <c r="I40" s="34"/>
      <c r="J40" s="34"/>
    </row>
    <row r="41" spans="1:10" ht="12.75">
      <c r="A41" s="34"/>
      <c r="B41" s="34"/>
      <c r="C41" s="34"/>
      <c r="D41" s="35" t="s">
        <v>28</v>
      </c>
      <c r="E41" s="38">
        <f>SUM(E32:E40)</f>
        <v>295</v>
      </c>
      <c r="F41" s="37"/>
      <c r="G41" s="38">
        <f>SUM(G32:G40)</f>
        <v>299</v>
      </c>
      <c r="H41" s="36"/>
      <c r="I41" s="34"/>
      <c r="J41" s="34"/>
    </row>
    <row r="42" spans="1:10" ht="12.75">
      <c r="A42" s="34"/>
      <c r="B42" s="34"/>
      <c r="C42" s="34"/>
      <c r="D42" s="34"/>
      <c r="E42" s="34"/>
      <c r="F42" s="37"/>
      <c r="G42" s="34"/>
      <c r="H42" s="36"/>
      <c r="I42" s="34"/>
      <c r="J42" s="34"/>
    </row>
    <row r="43" spans="1:10" ht="12.75">
      <c r="A43" s="34"/>
      <c r="B43" s="34"/>
      <c r="C43" s="34"/>
      <c r="D43" s="35" t="s">
        <v>5</v>
      </c>
      <c r="E43" s="38">
        <f>E41+E29</f>
        <v>328</v>
      </c>
      <c r="F43" s="37"/>
      <c r="G43" s="38">
        <f>G41+G29</f>
        <v>333</v>
      </c>
      <c r="H43" s="36"/>
      <c r="I43" s="34"/>
      <c r="J43" s="34"/>
    </row>
    <row r="44" spans="1:10" ht="12.75">
      <c r="A44" s="37"/>
      <c r="B44" s="37"/>
      <c r="C44" s="37"/>
      <c r="D44" s="37"/>
      <c r="E44" s="37"/>
      <c r="F44" s="37"/>
      <c r="G44" s="37"/>
      <c r="H44" s="36"/>
      <c r="I44" s="34"/>
      <c r="J44" s="34"/>
    </row>
    <row r="45" spans="1:10" ht="12.75">
      <c r="A45" s="37"/>
      <c r="B45" s="102"/>
      <c r="C45" s="37"/>
      <c r="D45" s="37"/>
      <c r="E45" s="37"/>
      <c r="F45" s="37"/>
      <c r="G45" s="37"/>
      <c r="H45" s="36"/>
      <c r="I45" s="34"/>
      <c r="J45" s="34"/>
    </row>
    <row r="46" spans="1:10" ht="12.75">
      <c r="A46" s="37"/>
      <c r="B46" s="37"/>
      <c r="C46" s="37"/>
      <c r="D46" s="37"/>
      <c r="E46" s="37"/>
      <c r="F46" s="37"/>
      <c r="G46" s="37"/>
      <c r="H46" s="36"/>
      <c r="I46" s="34"/>
      <c r="J46" s="34"/>
    </row>
    <row r="47" spans="1:10" ht="12.75">
      <c r="A47" s="37"/>
      <c r="B47" s="37"/>
      <c r="C47" s="37"/>
      <c r="D47" s="37"/>
      <c r="E47" s="33" t="s">
        <v>134</v>
      </c>
      <c r="F47" s="37"/>
      <c r="G47" s="33" t="s">
        <v>139</v>
      </c>
      <c r="H47" s="36"/>
      <c r="I47" s="34"/>
      <c r="J47" s="34"/>
    </row>
    <row r="48" spans="1:10" ht="12.75">
      <c r="A48" s="34"/>
      <c r="B48" s="34" t="s">
        <v>20</v>
      </c>
      <c r="C48" s="34"/>
      <c r="D48" s="34"/>
      <c r="E48" s="34"/>
      <c r="F48" s="34"/>
      <c r="G48" s="34"/>
      <c r="H48" s="36"/>
      <c r="I48" s="34"/>
      <c r="J48" s="34"/>
    </row>
    <row r="49" spans="1:10" ht="12.75">
      <c r="A49" s="34"/>
      <c r="B49" s="34"/>
      <c r="C49" s="34" t="s">
        <v>15</v>
      </c>
      <c r="D49" s="34"/>
      <c r="E49" s="34"/>
      <c r="F49" s="34"/>
      <c r="G49" s="34"/>
      <c r="H49" s="36"/>
      <c r="I49" s="34"/>
      <c r="J49" s="34"/>
    </row>
    <row r="50" spans="1:10" ht="12.75">
      <c r="A50" s="34"/>
      <c r="B50" s="34"/>
      <c r="C50" s="34"/>
      <c r="D50" s="34" t="s">
        <v>47</v>
      </c>
      <c r="E50" s="34">
        <v>3</v>
      </c>
      <c r="F50" s="37"/>
      <c r="G50" s="34">
        <v>1</v>
      </c>
      <c r="H50" s="36"/>
      <c r="I50" s="34"/>
      <c r="J50" s="34"/>
    </row>
    <row r="51" spans="1:10" ht="12.75">
      <c r="A51" s="34"/>
      <c r="B51" s="34"/>
      <c r="C51" s="34"/>
      <c r="D51" s="34" t="s">
        <v>51</v>
      </c>
      <c r="E51" s="34">
        <v>2</v>
      </c>
      <c r="F51" s="37"/>
      <c r="G51" s="34">
        <v>0</v>
      </c>
      <c r="H51" s="36"/>
      <c r="I51" s="34"/>
      <c r="J51" s="34"/>
    </row>
    <row r="52" spans="1:10" ht="12.75">
      <c r="A52" s="34"/>
      <c r="B52" s="34"/>
      <c r="C52" s="34"/>
      <c r="D52" s="34" t="s">
        <v>67</v>
      </c>
      <c r="E52" s="34">
        <v>1</v>
      </c>
      <c r="F52" s="37"/>
      <c r="G52" s="34">
        <v>1</v>
      </c>
      <c r="H52" s="36"/>
      <c r="I52" s="34"/>
      <c r="J52" s="34"/>
    </row>
    <row r="53" spans="1:10" ht="12.75">
      <c r="A53" s="34"/>
      <c r="B53" s="34"/>
      <c r="C53" s="34"/>
      <c r="D53" s="35" t="s">
        <v>28</v>
      </c>
      <c r="E53" s="38">
        <f>SUM(E50:E52)</f>
        <v>6</v>
      </c>
      <c r="F53" s="37"/>
      <c r="G53" s="38">
        <f>SUM(G50:G52)</f>
        <v>2</v>
      </c>
      <c r="H53" s="36"/>
      <c r="I53" s="34"/>
      <c r="J53" s="34"/>
    </row>
    <row r="54" spans="1:10" ht="12.75">
      <c r="A54" s="34"/>
      <c r="B54" s="34"/>
      <c r="C54" s="34"/>
      <c r="D54" s="34"/>
      <c r="E54" s="34"/>
      <c r="F54" s="37"/>
      <c r="G54" s="34"/>
      <c r="H54" s="36"/>
      <c r="I54" s="34"/>
      <c r="J54" s="34"/>
    </row>
    <row r="55" spans="1:10" ht="12.75">
      <c r="A55" s="34"/>
      <c r="B55" s="34"/>
      <c r="C55" s="34" t="s">
        <v>29</v>
      </c>
      <c r="D55" s="34"/>
      <c r="E55" s="34"/>
      <c r="F55" s="34"/>
      <c r="G55" s="34"/>
      <c r="H55" s="36"/>
      <c r="I55" s="34"/>
      <c r="J55" s="34"/>
    </row>
    <row r="56" spans="1:10" ht="12.75">
      <c r="A56" s="34"/>
      <c r="B56" s="34"/>
      <c r="C56" s="34"/>
      <c r="D56" s="34" t="s">
        <v>47</v>
      </c>
      <c r="E56" s="34">
        <v>22</v>
      </c>
      <c r="F56" s="37"/>
      <c r="G56" s="34">
        <v>28</v>
      </c>
      <c r="H56" s="36"/>
      <c r="I56" s="34"/>
      <c r="J56" s="34"/>
    </row>
    <row r="57" spans="1:10" ht="12.75">
      <c r="A57" s="34"/>
      <c r="B57" s="34"/>
      <c r="C57" s="34"/>
      <c r="D57" s="34" t="s">
        <v>51</v>
      </c>
      <c r="E57" s="34">
        <v>7</v>
      </c>
      <c r="F57" s="37"/>
      <c r="G57" s="34">
        <v>4</v>
      </c>
      <c r="H57" s="36"/>
      <c r="I57" s="34"/>
      <c r="J57" s="34"/>
    </row>
    <row r="58" spans="1:10" ht="12.75">
      <c r="A58" s="34"/>
      <c r="B58" s="34"/>
      <c r="C58" s="34"/>
      <c r="D58" s="34" t="s">
        <v>67</v>
      </c>
      <c r="E58" s="34">
        <v>11</v>
      </c>
      <c r="F58" s="37"/>
      <c r="G58" s="34">
        <v>9</v>
      </c>
      <c r="H58" s="36"/>
      <c r="I58" s="34"/>
      <c r="J58" s="34"/>
    </row>
    <row r="59" spans="1:10" ht="12.75">
      <c r="A59" s="34"/>
      <c r="B59" s="34"/>
      <c r="C59" s="34"/>
      <c r="D59" s="34" t="s">
        <v>55</v>
      </c>
      <c r="E59" s="34">
        <v>8</v>
      </c>
      <c r="F59" s="37"/>
      <c r="G59" s="34">
        <v>7</v>
      </c>
      <c r="H59" s="36"/>
      <c r="I59" s="34"/>
      <c r="J59" s="34"/>
    </row>
    <row r="60" spans="1:10" ht="12.75">
      <c r="A60" s="34"/>
      <c r="B60" s="34"/>
      <c r="C60" s="34"/>
      <c r="D60" s="34" t="s">
        <v>125</v>
      </c>
      <c r="E60" s="34">
        <v>1</v>
      </c>
      <c r="F60" s="37"/>
      <c r="G60" s="34">
        <v>0</v>
      </c>
      <c r="H60" s="36"/>
      <c r="I60" s="34"/>
      <c r="J60" s="34"/>
    </row>
    <row r="61" spans="1:10" ht="12.75">
      <c r="A61" s="34"/>
      <c r="B61" s="34"/>
      <c r="C61" s="34"/>
      <c r="D61" s="35" t="s">
        <v>28</v>
      </c>
      <c r="E61" s="38">
        <f>SUM(E56:E60)</f>
        <v>49</v>
      </c>
      <c r="F61" s="37"/>
      <c r="G61" s="38">
        <f>SUM(G56:G60)</f>
        <v>48</v>
      </c>
      <c r="H61" s="36"/>
      <c r="I61" s="34"/>
      <c r="J61" s="34"/>
    </row>
    <row r="62" spans="1:10" ht="12.75">
      <c r="A62" s="34"/>
      <c r="B62" s="34"/>
      <c r="C62" s="34"/>
      <c r="D62" s="34"/>
      <c r="E62" s="34"/>
      <c r="F62" s="37"/>
      <c r="G62" s="34"/>
      <c r="H62" s="36"/>
      <c r="I62" s="34"/>
      <c r="J62" s="34"/>
    </row>
    <row r="63" spans="1:10" ht="12.75">
      <c r="A63" s="34"/>
      <c r="B63" s="34"/>
      <c r="C63" s="34"/>
      <c r="D63" s="35" t="s">
        <v>5</v>
      </c>
      <c r="E63" s="38">
        <f>E53+E61</f>
        <v>55</v>
      </c>
      <c r="F63" s="37"/>
      <c r="G63" s="38">
        <f>G53+G61</f>
        <v>50</v>
      </c>
      <c r="H63" s="36"/>
      <c r="I63" s="34"/>
      <c r="J63" s="34"/>
    </row>
    <row r="64" spans="1:10" ht="12.75">
      <c r="A64" s="34"/>
      <c r="B64" s="34"/>
      <c r="C64" s="34"/>
      <c r="D64" s="34"/>
      <c r="E64" s="34"/>
      <c r="F64" s="37"/>
      <c r="G64" s="34"/>
      <c r="H64" s="36"/>
      <c r="I64" s="34"/>
      <c r="J64" s="34"/>
    </row>
    <row r="65" spans="1:10" ht="12.75">
      <c r="A65" s="34"/>
      <c r="B65" s="34" t="s">
        <v>21</v>
      </c>
      <c r="C65" s="34"/>
      <c r="D65" s="34"/>
      <c r="E65" s="34"/>
      <c r="F65" s="34"/>
      <c r="G65" s="34"/>
      <c r="H65" s="36"/>
      <c r="I65" s="34"/>
      <c r="J65" s="34"/>
    </row>
    <row r="66" spans="1:10" ht="12.75">
      <c r="A66" s="34"/>
      <c r="B66" s="34"/>
      <c r="C66" s="34" t="s">
        <v>15</v>
      </c>
      <c r="D66" s="34"/>
      <c r="E66" s="34"/>
      <c r="F66" s="37"/>
      <c r="G66" s="34"/>
      <c r="H66" s="36"/>
      <c r="I66" s="34"/>
      <c r="J66" s="34"/>
    </row>
    <row r="67" spans="1:10" ht="12.75">
      <c r="A67" s="34"/>
      <c r="B67" s="34"/>
      <c r="C67" s="34"/>
      <c r="D67" s="34" t="s">
        <v>10</v>
      </c>
      <c r="E67" s="34">
        <v>21</v>
      </c>
      <c r="F67" s="37"/>
      <c r="G67" s="34">
        <v>16</v>
      </c>
      <c r="H67" s="36"/>
      <c r="I67" s="34"/>
      <c r="J67" s="34"/>
    </row>
    <row r="68" spans="1:10" ht="12.75">
      <c r="A68" s="34"/>
      <c r="B68" s="34"/>
      <c r="C68" s="34"/>
      <c r="D68" s="34" t="s">
        <v>129</v>
      </c>
      <c r="E68" s="34">
        <v>1</v>
      </c>
      <c r="F68" s="37"/>
      <c r="G68" s="34">
        <v>0</v>
      </c>
      <c r="H68" s="36"/>
      <c r="I68" s="34"/>
      <c r="J68" s="34"/>
    </row>
    <row r="69" spans="1:10" ht="12.75">
      <c r="A69" s="34"/>
      <c r="B69" s="34"/>
      <c r="C69" s="34"/>
      <c r="D69" s="34" t="s">
        <v>128</v>
      </c>
      <c r="E69" s="34">
        <v>7</v>
      </c>
      <c r="F69" s="37"/>
      <c r="G69" s="34">
        <v>1</v>
      </c>
      <c r="H69" s="36"/>
      <c r="I69" s="34"/>
      <c r="J69" s="34"/>
    </row>
    <row r="70" spans="1:10" ht="12.75">
      <c r="A70" s="34"/>
      <c r="B70" s="34"/>
      <c r="C70" s="34"/>
      <c r="D70" s="35" t="s">
        <v>28</v>
      </c>
      <c r="E70" s="38">
        <f>SUM(E67:E69)</f>
        <v>29</v>
      </c>
      <c r="F70" s="37"/>
      <c r="G70" s="38">
        <f>SUM(G67:G69)</f>
        <v>17</v>
      </c>
      <c r="H70" s="36"/>
      <c r="I70" s="34"/>
      <c r="J70" s="34"/>
    </row>
    <row r="71" spans="1:10" ht="12.75">
      <c r="A71" s="34"/>
      <c r="B71" s="34"/>
      <c r="C71" s="34"/>
      <c r="D71" s="34"/>
      <c r="E71" s="34"/>
      <c r="F71" s="37"/>
      <c r="G71" s="34"/>
      <c r="H71" s="36"/>
      <c r="I71" s="34"/>
      <c r="J71" s="34"/>
    </row>
    <row r="72" spans="1:10" ht="12.75">
      <c r="A72" s="34"/>
      <c r="B72" s="34"/>
      <c r="C72" s="34" t="s">
        <v>29</v>
      </c>
      <c r="D72" s="34"/>
      <c r="E72" s="34"/>
      <c r="F72" s="37"/>
      <c r="G72" s="34"/>
      <c r="H72" s="36"/>
      <c r="I72" s="34"/>
      <c r="J72" s="34"/>
    </row>
    <row r="73" spans="1:10" ht="12.75">
      <c r="A73" s="34"/>
      <c r="B73" s="34"/>
      <c r="C73" s="34"/>
      <c r="D73" s="34" t="s">
        <v>10</v>
      </c>
      <c r="E73" s="34">
        <v>35</v>
      </c>
      <c r="F73" s="37"/>
      <c r="G73" s="34">
        <v>37</v>
      </c>
      <c r="H73" s="36"/>
      <c r="I73" s="34"/>
      <c r="J73" s="34"/>
    </row>
    <row r="74" spans="1:10" ht="12.75">
      <c r="A74" s="34"/>
      <c r="B74" s="34"/>
      <c r="C74" s="34"/>
      <c r="D74" s="34" t="s">
        <v>129</v>
      </c>
      <c r="E74" s="34">
        <v>4</v>
      </c>
      <c r="F74" s="37"/>
      <c r="G74" s="34">
        <v>1</v>
      </c>
      <c r="H74" s="36"/>
      <c r="I74" s="34"/>
      <c r="J74" s="34"/>
    </row>
    <row r="75" spans="1:10" ht="12.75">
      <c r="A75" s="34"/>
      <c r="B75" s="34"/>
      <c r="C75" s="34"/>
      <c r="D75" s="35" t="s">
        <v>28</v>
      </c>
      <c r="E75" s="38">
        <f>SUM(E73:E74)</f>
        <v>39</v>
      </c>
      <c r="F75" s="37"/>
      <c r="G75" s="38">
        <f>SUM(G73:G74)</f>
        <v>38</v>
      </c>
      <c r="H75" s="36"/>
      <c r="I75" s="34"/>
      <c r="J75" s="34"/>
    </row>
    <row r="76" spans="1:10" ht="12.75">
      <c r="A76" s="34"/>
      <c r="B76" s="34"/>
      <c r="C76" s="34"/>
      <c r="D76" s="35"/>
      <c r="E76" s="34"/>
      <c r="F76" s="37"/>
      <c r="G76" s="34"/>
      <c r="H76" s="36"/>
      <c r="I76" s="34"/>
      <c r="J76" s="34"/>
    </row>
    <row r="77" spans="1:10" ht="12.75">
      <c r="A77" s="34"/>
      <c r="B77" s="34"/>
      <c r="C77" s="34"/>
      <c r="D77" s="35" t="s">
        <v>5</v>
      </c>
      <c r="E77" s="38">
        <f>SUM(E75,E70)</f>
        <v>68</v>
      </c>
      <c r="F77" s="37"/>
      <c r="G77" s="38">
        <f>SUM(G75,G70)</f>
        <v>55</v>
      </c>
      <c r="H77" s="36"/>
      <c r="I77" s="34"/>
      <c r="J77" s="34"/>
    </row>
    <row r="78" spans="1:10" ht="12.75">
      <c r="A78" s="34"/>
      <c r="B78" s="34"/>
      <c r="C78" s="34"/>
      <c r="D78" s="34"/>
      <c r="E78" s="34"/>
      <c r="F78" s="37"/>
      <c r="G78" s="34"/>
      <c r="H78" s="36"/>
      <c r="I78" s="34"/>
      <c r="J78" s="34"/>
    </row>
    <row r="79" spans="1:10" ht="12.75">
      <c r="A79" s="34"/>
      <c r="B79" s="34"/>
      <c r="C79" s="34"/>
      <c r="D79" s="34"/>
      <c r="E79" s="34"/>
      <c r="F79" s="37"/>
      <c r="G79" s="34"/>
      <c r="H79" s="36"/>
      <c r="I79" s="34"/>
      <c r="J79" s="34"/>
    </row>
    <row r="80" spans="1:10" ht="12.75">
      <c r="A80" s="34"/>
      <c r="B80" s="34"/>
      <c r="C80" s="34"/>
      <c r="D80" s="34"/>
      <c r="E80" s="33" t="s">
        <v>134</v>
      </c>
      <c r="F80" s="37"/>
      <c r="G80" s="33" t="s">
        <v>139</v>
      </c>
      <c r="H80" s="36"/>
      <c r="I80" s="34"/>
      <c r="J80" s="34"/>
    </row>
    <row r="81" spans="1:10" ht="12.75">
      <c r="A81" s="34"/>
      <c r="B81" s="34" t="s">
        <v>22</v>
      </c>
      <c r="C81" s="34"/>
      <c r="D81" s="34"/>
      <c r="E81" s="34"/>
      <c r="F81" s="34"/>
      <c r="G81" s="34"/>
      <c r="H81" s="36"/>
      <c r="I81" s="34"/>
      <c r="J81" s="34"/>
    </row>
    <row r="82" spans="1:10" ht="12.75">
      <c r="A82" s="34"/>
      <c r="B82" s="34"/>
      <c r="C82" s="34" t="s">
        <v>15</v>
      </c>
      <c r="D82" s="34"/>
      <c r="E82" s="34"/>
      <c r="F82" s="34"/>
      <c r="G82" s="34"/>
      <c r="H82" s="36"/>
      <c r="I82" s="34"/>
      <c r="J82" s="34"/>
    </row>
    <row r="83" spans="1:10" ht="12.75">
      <c r="A83" s="34"/>
      <c r="B83" s="34"/>
      <c r="C83" s="34"/>
      <c r="D83" s="34" t="s">
        <v>148</v>
      </c>
      <c r="E83" s="34">
        <v>1</v>
      </c>
      <c r="F83" s="37"/>
      <c r="G83" s="34">
        <v>0</v>
      </c>
      <c r="H83" s="36"/>
      <c r="I83" s="34"/>
      <c r="J83" s="34"/>
    </row>
    <row r="84" spans="1:10" ht="12.75">
      <c r="A84" s="34"/>
      <c r="B84" s="34"/>
      <c r="C84" s="34"/>
      <c r="D84" s="34" t="s">
        <v>59</v>
      </c>
      <c r="E84" s="34">
        <v>2</v>
      </c>
      <c r="F84" s="37"/>
      <c r="G84" s="34">
        <v>0</v>
      </c>
      <c r="H84" s="36"/>
      <c r="I84" s="34"/>
      <c r="J84" s="34"/>
    </row>
    <row r="85" spans="1:10" ht="12.75">
      <c r="A85" s="34"/>
      <c r="B85" s="34"/>
      <c r="C85" s="34"/>
      <c r="D85" s="34" t="s">
        <v>61</v>
      </c>
      <c r="E85" s="34">
        <v>6</v>
      </c>
      <c r="F85" s="37"/>
      <c r="G85" s="34">
        <v>3</v>
      </c>
      <c r="H85" s="36"/>
      <c r="I85" s="34"/>
      <c r="J85" s="34"/>
    </row>
    <row r="86" spans="1:10" ht="12.75">
      <c r="A86" s="34"/>
      <c r="B86" s="34"/>
      <c r="C86" s="34"/>
      <c r="D86" s="34" t="s">
        <v>62</v>
      </c>
      <c r="E86" s="34">
        <v>3</v>
      </c>
      <c r="F86" s="37"/>
      <c r="G86" s="34">
        <v>0</v>
      </c>
      <c r="H86" s="36"/>
      <c r="I86" s="34"/>
      <c r="J86" s="34"/>
    </row>
    <row r="87" spans="1:10" ht="12.75">
      <c r="A87" s="34"/>
      <c r="B87" s="34"/>
      <c r="C87" s="34"/>
      <c r="D87" s="34" t="s">
        <v>69</v>
      </c>
      <c r="E87" s="34">
        <v>1</v>
      </c>
      <c r="F87" s="37"/>
      <c r="G87" s="34">
        <v>1</v>
      </c>
      <c r="H87" s="36"/>
      <c r="I87" s="34"/>
      <c r="J87" s="34"/>
    </row>
    <row r="88" spans="1:10" ht="12.75">
      <c r="A88" s="34"/>
      <c r="B88" s="34"/>
      <c r="C88" s="34"/>
      <c r="D88" s="35" t="s">
        <v>28</v>
      </c>
      <c r="E88" s="38">
        <f>SUM(E83:E87)</f>
        <v>13</v>
      </c>
      <c r="F88" s="37"/>
      <c r="G88" s="38">
        <f>SUM(G83:G87)</f>
        <v>4</v>
      </c>
      <c r="H88" s="36"/>
      <c r="I88" s="34"/>
      <c r="J88" s="34"/>
    </row>
    <row r="89" spans="1:10" ht="12.75">
      <c r="A89" s="34"/>
      <c r="B89" s="34"/>
      <c r="C89" s="34"/>
      <c r="D89" s="34"/>
      <c r="E89" s="34"/>
      <c r="F89" s="37"/>
      <c r="G89" s="34"/>
      <c r="H89" s="36"/>
      <c r="I89" s="34"/>
      <c r="J89" s="34"/>
    </row>
    <row r="90" spans="1:10" ht="12.75">
      <c r="A90" s="34"/>
      <c r="B90" s="34"/>
      <c r="C90" s="34" t="s">
        <v>29</v>
      </c>
      <c r="D90" s="34"/>
      <c r="E90" s="34"/>
      <c r="F90" s="34"/>
      <c r="G90" s="34"/>
      <c r="H90" s="36"/>
      <c r="I90" s="34"/>
      <c r="J90" s="34"/>
    </row>
    <row r="91" spans="1:10" ht="12.75">
      <c r="A91" s="34"/>
      <c r="B91" s="34"/>
      <c r="C91" s="34"/>
      <c r="D91" s="34" t="s">
        <v>149</v>
      </c>
      <c r="E91" s="34"/>
      <c r="F91" s="34"/>
      <c r="G91" s="34">
        <v>2</v>
      </c>
      <c r="H91" s="36"/>
      <c r="I91" s="34"/>
      <c r="J91" s="34"/>
    </row>
    <row r="92" spans="1:10" ht="12.75">
      <c r="A92" s="34"/>
      <c r="B92" s="34"/>
      <c r="C92" s="34"/>
      <c r="D92" s="34" t="s">
        <v>68</v>
      </c>
      <c r="E92" s="34">
        <v>22</v>
      </c>
      <c r="F92" s="37"/>
      <c r="G92" s="34">
        <v>22</v>
      </c>
      <c r="H92" s="36"/>
      <c r="I92" s="34"/>
      <c r="J92" s="34"/>
    </row>
    <row r="93" spans="1:10" ht="12.75">
      <c r="A93" s="34"/>
      <c r="B93" s="34"/>
      <c r="C93" s="34"/>
      <c r="D93" s="34" t="s">
        <v>148</v>
      </c>
      <c r="E93" s="34">
        <v>17</v>
      </c>
      <c r="F93" s="37"/>
      <c r="G93" s="34">
        <v>12</v>
      </c>
      <c r="H93" s="36"/>
      <c r="I93" s="34"/>
      <c r="J93" s="34"/>
    </row>
    <row r="94" spans="1:10" ht="12.75">
      <c r="A94" s="34"/>
      <c r="B94" s="34"/>
      <c r="C94" s="34"/>
      <c r="D94" s="34" t="s">
        <v>59</v>
      </c>
      <c r="E94" s="34">
        <v>20</v>
      </c>
      <c r="F94" s="37"/>
      <c r="G94" s="34">
        <v>18</v>
      </c>
      <c r="H94" s="36"/>
      <c r="I94" s="34"/>
      <c r="J94" s="34"/>
    </row>
    <row r="95" spans="1:10" ht="12.75">
      <c r="A95" s="34"/>
      <c r="B95" s="34"/>
      <c r="C95" s="34"/>
      <c r="D95" s="34" t="s">
        <v>60</v>
      </c>
      <c r="E95" s="34">
        <v>9</v>
      </c>
      <c r="F95" s="37"/>
      <c r="G95" s="34">
        <v>8</v>
      </c>
      <c r="H95" s="36"/>
      <c r="I95" s="34"/>
      <c r="J95" s="34"/>
    </row>
    <row r="96" spans="1:10" ht="12.75">
      <c r="A96" s="34"/>
      <c r="B96" s="34"/>
      <c r="C96" s="34"/>
      <c r="D96" s="34" t="s">
        <v>61</v>
      </c>
      <c r="E96" s="34">
        <v>62</v>
      </c>
      <c r="F96" s="37"/>
      <c r="G96" s="34">
        <v>74</v>
      </c>
      <c r="H96" s="36"/>
      <c r="I96" s="34"/>
      <c r="J96" s="34"/>
    </row>
    <row r="97" spans="1:10" ht="12.75">
      <c r="A97" s="34"/>
      <c r="B97" s="34"/>
      <c r="C97" s="34"/>
      <c r="D97" s="34" t="s">
        <v>62</v>
      </c>
      <c r="E97" s="34">
        <v>10</v>
      </c>
      <c r="F97" s="37"/>
      <c r="G97" s="34">
        <v>16</v>
      </c>
      <c r="H97" s="36"/>
      <c r="I97" s="34"/>
      <c r="J97" s="34"/>
    </row>
    <row r="98" spans="1:10" ht="12.75">
      <c r="A98" s="34"/>
      <c r="B98" s="34"/>
      <c r="C98" s="34"/>
      <c r="D98" s="34" t="s">
        <v>69</v>
      </c>
      <c r="E98" s="34">
        <v>10</v>
      </c>
      <c r="F98" s="37"/>
      <c r="G98" s="34">
        <v>9</v>
      </c>
      <c r="H98" s="36"/>
      <c r="I98" s="34"/>
      <c r="J98" s="34"/>
    </row>
    <row r="99" spans="1:10" ht="12.75">
      <c r="A99" s="34"/>
      <c r="B99" s="34"/>
      <c r="C99" s="34"/>
      <c r="D99" s="34" t="s">
        <v>63</v>
      </c>
      <c r="E99" s="34">
        <v>25</v>
      </c>
      <c r="F99" s="37"/>
      <c r="G99" s="34">
        <v>20</v>
      </c>
      <c r="H99" s="39"/>
      <c r="I99" s="37"/>
      <c r="J99" s="37"/>
    </row>
    <row r="100" spans="1:10" ht="12.75">
      <c r="A100" s="34"/>
      <c r="B100" s="34"/>
      <c r="C100" s="34"/>
      <c r="D100" s="35" t="s">
        <v>28</v>
      </c>
      <c r="E100" s="38">
        <f>SUM(E92:E99)</f>
        <v>175</v>
      </c>
      <c r="F100" s="37"/>
      <c r="G100" s="38">
        <f>SUM(G91:G99)</f>
        <v>181</v>
      </c>
      <c r="H100" s="36"/>
      <c r="I100" s="34"/>
      <c r="J100" s="34"/>
    </row>
    <row r="101" spans="1:10" ht="12.75">
      <c r="A101" s="34"/>
      <c r="B101" s="34"/>
      <c r="C101" s="34"/>
      <c r="D101" s="34"/>
      <c r="E101" s="34"/>
      <c r="F101" s="37"/>
      <c r="G101" s="34"/>
      <c r="H101" s="36"/>
      <c r="I101" s="34"/>
      <c r="J101" s="34"/>
    </row>
    <row r="102" spans="1:10" ht="12.75">
      <c r="A102" s="34"/>
      <c r="B102" s="34"/>
      <c r="C102" s="34"/>
      <c r="D102" s="35" t="s">
        <v>5</v>
      </c>
      <c r="E102" s="38">
        <f>E88+E100</f>
        <v>188</v>
      </c>
      <c r="F102" s="37"/>
      <c r="G102" s="38">
        <f>G88+G100</f>
        <v>185</v>
      </c>
      <c r="H102" s="36"/>
      <c r="I102" s="34"/>
      <c r="J102" s="34"/>
    </row>
    <row r="103" spans="1:10" ht="12.75">
      <c r="A103" s="34"/>
      <c r="B103" s="34"/>
      <c r="C103" s="34"/>
      <c r="D103" s="34"/>
      <c r="E103" s="34"/>
      <c r="F103" s="37"/>
      <c r="G103" s="34"/>
      <c r="H103" s="36"/>
      <c r="I103" s="34"/>
      <c r="J103" s="34"/>
    </row>
    <row r="104" spans="2:10" ht="12.75">
      <c r="B104" s="102"/>
      <c r="C104" s="34"/>
      <c r="D104" s="34"/>
      <c r="E104" s="34"/>
      <c r="F104" s="37"/>
      <c r="G104" s="34"/>
      <c r="H104" s="36"/>
      <c r="I104" s="34"/>
      <c r="J104" s="34"/>
    </row>
    <row r="105" spans="1:10" ht="12.75">
      <c r="A105" s="34"/>
      <c r="B105" s="34"/>
      <c r="C105" s="34"/>
      <c r="D105" s="34"/>
      <c r="E105" s="34"/>
      <c r="F105" s="37"/>
      <c r="G105" s="34"/>
      <c r="H105" s="36"/>
      <c r="I105" s="34"/>
      <c r="J105" s="34"/>
    </row>
  </sheetData>
  <printOptions/>
  <pageMargins left="0.75" right="0.75" top="1" bottom="0.75" header="0.5" footer="0.5"/>
  <pageSetup firstPageNumber="8" useFirstPageNumber="1" horizontalDpi="600" verticalDpi="600" orientation="portrait" r:id="rId1"/>
  <headerFooter alignWithMargins="0">
    <oddHeader>&amp;CThe University of Alabama in Huntsville
Graduate Headcount Enrollment Report
Summer 2006
</oddHeader>
    <oddFooter>&amp;L&amp;8Office of Institutional Research
&amp;D
&amp;F, &amp;A  (das)
</oddFooter>
  </headerFooter>
  <rowBreaks count="2" manualBreakCount="2">
    <brk id="45" max="255" man="1"/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="150" zoomScaleNormal="150" workbookViewId="0" topLeftCell="A24">
      <selection activeCell="H23" sqref="H23"/>
    </sheetView>
  </sheetViews>
  <sheetFormatPr defaultColWidth="9.140625" defaultRowHeight="8.25" customHeight="1"/>
  <cols>
    <col min="1" max="1" width="2.7109375" style="54" customWidth="1"/>
    <col min="2" max="2" width="20.7109375" style="54" customWidth="1"/>
    <col min="3" max="3" width="11.7109375" style="108" customWidth="1"/>
    <col min="4" max="4" width="11.7109375" style="55" customWidth="1"/>
    <col min="5" max="5" width="9.140625" style="56" customWidth="1"/>
    <col min="6" max="6" width="9.140625" style="57" customWidth="1"/>
    <col min="7" max="16384" width="9.140625" style="54" customWidth="1"/>
  </cols>
  <sheetData>
    <row r="1" ht="8.25" customHeight="1">
      <c r="C1" s="55"/>
    </row>
    <row r="2" spans="1:6" ht="10.5">
      <c r="A2" s="51"/>
      <c r="B2" s="51"/>
      <c r="C2" s="72" t="s">
        <v>134</v>
      </c>
      <c r="D2" s="72" t="s">
        <v>139</v>
      </c>
      <c r="E2" s="52" t="s">
        <v>70</v>
      </c>
      <c r="F2" s="53" t="s">
        <v>17</v>
      </c>
    </row>
    <row r="3" spans="1:6" ht="8.25" customHeight="1">
      <c r="A3" s="51"/>
      <c r="B3" s="51"/>
      <c r="C3" s="72"/>
      <c r="D3" s="72"/>
      <c r="E3" s="52"/>
      <c r="F3" s="53"/>
    </row>
    <row r="4" spans="1:3" ht="10.5">
      <c r="A4" s="123" t="s">
        <v>18</v>
      </c>
      <c r="B4" s="123"/>
      <c r="C4" s="55"/>
    </row>
    <row r="5" spans="2:6" ht="8.25" customHeight="1">
      <c r="B5" s="54" t="s">
        <v>71</v>
      </c>
      <c r="C5" s="55">
        <v>540</v>
      </c>
      <c r="D5" s="55">
        <v>701</v>
      </c>
      <c r="E5" s="56">
        <f aca="true" t="shared" si="0" ref="E5:E12">D5-C5</f>
        <v>161</v>
      </c>
      <c r="F5" s="58">
        <f>IF(D5&gt;C5,IF(C5,E5/C5,1),IF(C5,E5/C5,0))</f>
        <v>0.29814814814814816</v>
      </c>
    </row>
    <row r="6" spans="2:6" ht="8.25" customHeight="1">
      <c r="B6" s="54" t="s">
        <v>72</v>
      </c>
      <c r="C6" s="55">
        <v>72</v>
      </c>
      <c r="D6" s="55">
        <v>60</v>
      </c>
      <c r="E6" s="56">
        <f t="shared" si="0"/>
        <v>-12</v>
      </c>
      <c r="F6" s="58">
        <f aca="true" t="shared" si="1" ref="F6:F12">IF(D6&gt;C6,IF(C6,E6/C6,1),IF(C6,E6/C6,0))</f>
        <v>-0.16666666666666666</v>
      </c>
    </row>
    <row r="7" spans="2:6" ht="8.25" customHeight="1">
      <c r="B7" s="54" t="s">
        <v>73</v>
      </c>
      <c r="C7" s="55">
        <v>342</v>
      </c>
      <c r="D7" s="55">
        <v>372</v>
      </c>
      <c r="E7" s="56">
        <f t="shared" si="0"/>
        <v>30</v>
      </c>
      <c r="F7" s="58">
        <f t="shared" si="1"/>
        <v>0.08771929824561403</v>
      </c>
    </row>
    <row r="8" spans="2:6" ht="8.25" customHeight="1">
      <c r="B8" s="54" t="s">
        <v>74</v>
      </c>
      <c r="C8" s="55">
        <v>210</v>
      </c>
      <c r="D8" s="55">
        <v>165</v>
      </c>
      <c r="E8" s="56">
        <f t="shared" si="0"/>
        <v>-45</v>
      </c>
      <c r="F8" s="58">
        <f t="shared" si="1"/>
        <v>-0.21428571428571427</v>
      </c>
    </row>
    <row r="9" spans="2:6" ht="8.25" customHeight="1">
      <c r="B9" s="54" t="s">
        <v>75</v>
      </c>
      <c r="C9" s="55">
        <v>489</v>
      </c>
      <c r="D9" s="55">
        <v>408</v>
      </c>
      <c r="E9" s="56">
        <f t="shared" si="0"/>
        <v>-81</v>
      </c>
      <c r="F9" s="58">
        <f t="shared" si="1"/>
        <v>-0.1656441717791411</v>
      </c>
    </row>
    <row r="10" spans="2:6" ht="8.25" customHeight="1">
      <c r="B10" s="54" t="s">
        <v>76</v>
      </c>
      <c r="C10" s="55">
        <v>630</v>
      </c>
      <c r="D10" s="55">
        <v>606</v>
      </c>
      <c r="E10" s="56">
        <f t="shared" si="0"/>
        <v>-24</v>
      </c>
      <c r="F10" s="58">
        <f t="shared" si="1"/>
        <v>-0.0380952380952381</v>
      </c>
    </row>
    <row r="11" spans="2:6" ht="8.25" customHeight="1">
      <c r="B11" s="54" t="s">
        <v>77</v>
      </c>
      <c r="C11" s="55">
        <v>414</v>
      </c>
      <c r="D11" s="55">
        <v>165</v>
      </c>
      <c r="E11" s="56">
        <f t="shared" si="0"/>
        <v>-249</v>
      </c>
      <c r="F11" s="58">
        <f t="shared" si="1"/>
        <v>-0.6014492753623188</v>
      </c>
    </row>
    <row r="12" spans="2:6" ht="8.25" customHeight="1">
      <c r="B12" s="54" t="s">
        <v>78</v>
      </c>
      <c r="C12" s="55">
        <v>291</v>
      </c>
      <c r="D12" s="55">
        <v>352</v>
      </c>
      <c r="E12" s="56">
        <f t="shared" si="0"/>
        <v>61</v>
      </c>
      <c r="F12" s="58">
        <f t="shared" si="1"/>
        <v>0.20962199312714777</v>
      </c>
    </row>
    <row r="13" spans="2:6" ht="8.25" customHeight="1">
      <c r="B13" s="51" t="s">
        <v>28</v>
      </c>
      <c r="C13" s="59">
        <f>SUM(C5:C12)</f>
        <v>2988</v>
      </c>
      <c r="D13" s="59">
        <f>SUM(D5:D12)</f>
        <v>2829</v>
      </c>
      <c r="E13" s="60">
        <f>SUM(E5:E12)</f>
        <v>-159</v>
      </c>
      <c r="F13" s="61">
        <f>IF(D13&gt;C13,IF(C13,E13/C13,1),IF(C13,E13/C13,0))</f>
        <v>-0.05321285140562249</v>
      </c>
    </row>
    <row r="14" ht="8.25" customHeight="1">
      <c r="C14" s="55"/>
    </row>
    <row r="15" spans="1:3" ht="10.5">
      <c r="A15" s="123" t="s">
        <v>19</v>
      </c>
      <c r="B15" s="123"/>
      <c r="C15" s="55"/>
    </row>
    <row r="16" spans="2:6" ht="8.25" customHeight="1">
      <c r="B16" s="54" t="s">
        <v>79</v>
      </c>
      <c r="C16" s="55">
        <v>167</v>
      </c>
      <c r="D16" s="55">
        <v>159</v>
      </c>
      <c r="E16" s="56">
        <f aca="true" t="shared" si="2" ref="E16:E23">D16-C16</f>
        <v>-8</v>
      </c>
      <c r="F16" s="57">
        <f aca="true" t="shared" si="3" ref="F16:F24">IF(D16&gt;C16,IF(C16,E16/C16,1),IF(C16,E16/C16,0))</f>
        <v>-0.04790419161676647</v>
      </c>
    </row>
    <row r="17" spans="2:6" ht="8.25" customHeight="1">
      <c r="B17" s="54" t="s">
        <v>80</v>
      </c>
      <c r="C17" s="55">
        <v>105</v>
      </c>
      <c r="D17" s="55">
        <v>138</v>
      </c>
      <c r="E17" s="56">
        <f t="shared" si="2"/>
        <v>33</v>
      </c>
      <c r="F17" s="57">
        <f t="shared" si="3"/>
        <v>0.3142857142857143</v>
      </c>
    </row>
    <row r="18" spans="2:6" ht="8.25" customHeight="1">
      <c r="B18" s="54" t="s">
        <v>81</v>
      </c>
      <c r="C18" s="55">
        <v>196</v>
      </c>
      <c r="D18" s="55">
        <v>336</v>
      </c>
      <c r="E18" s="56">
        <f t="shared" si="2"/>
        <v>140</v>
      </c>
      <c r="F18" s="57">
        <f t="shared" si="3"/>
        <v>0.7142857142857143</v>
      </c>
    </row>
    <row r="19" spans="2:6" ht="8.25" customHeight="1">
      <c r="B19" s="54" t="s">
        <v>82</v>
      </c>
      <c r="C19" s="55">
        <v>1463</v>
      </c>
      <c r="D19" s="55">
        <v>1343</v>
      </c>
      <c r="E19" s="56">
        <f t="shared" si="2"/>
        <v>-120</v>
      </c>
      <c r="F19" s="57">
        <f t="shared" si="3"/>
        <v>-0.08202323991797676</v>
      </c>
    </row>
    <row r="20" spans="2:6" ht="8.25" customHeight="1">
      <c r="B20" s="54" t="s">
        <v>83</v>
      </c>
      <c r="C20" s="55">
        <f>69+99</f>
        <v>168</v>
      </c>
      <c r="D20" s="55">
        <v>93</v>
      </c>
      <c r="E20" s="56">
        <f t="shared" si="2"/>
        <v>-75</v>
      </c>
      <c r="F20" s="57">
        <f t="shared" si="3"/>
        <v>-0.44642857142857145</v>
      </c>
    </row>
    <row r="21" spans="2:6" ht="8.25" customHeight="1">
      <c r="B21" s="54" t="s">
        <v>84</v>
      </c>
      <c r="C21" s="55">
        <f>471+243</f>
        <v>714</v>
      </c>
      <c r="D21" s="55">
        <v>675</v>
      </c>
      <c r="E21" s="56">
        <f t="shared" si="2"/>
        <v>-39</v>
      </c>
      <c r="F21" s="57">
        <f t="shared" si="3"/>
        <v>-0.0546218487394958</v>
      </c>
    </row>
    <row r="22" spans="2:6" ht="8.25" customHeight="1">
      <c r="B22" s="54" t="s">
        <v>85</v>
      </c>
      <c r="C22" s="55">
        <v>1508</v>
      </c>
      <c r="D22" s="55">
        <v>1728</v>
      </c>
      <c r="E22" s="56">
        <f t="shared" si="2"/>
        <v>220</v>
      </c>
      <c r="F22" s="57">
        <f t="shared" si="3"/>
        <v>0.14588859416445624</v>
      </c>
    </row>
    <row r="23" spans="2:6" ht="8.25" customHeight="1">
      <c r="B23" s="54" t="s">
        <v>86</v>
      </c>
      <c r="C23" s="55">
        <v>81</v>
      </c>
      <c r="D23" s="55">
        <v>69</v>
      </c>
      <c r="E23" s="56">
        <f t="shared" si="2"/>
        <v>-12</v>
      </c>
      <c r="F23" s="57">
        <f t="shared" si="3"/>
        <v>-0.14814814814814814</v>
      </c>
    </row>
    <row r="24" spans="2:6" ht="8.25" customHeight="1">
      <c r="B24" s="51" t="s">
        <v>28</v>
      </c>
      <c r="C24" s="62">
        <f>SUM(C16:C23)</f>
        <v>4402</v>
      </c>
      <c r="D24" s="62">
        <f>SUM(D16:D23)</f>
        <v>4541</v>
      </c>
      <c r="E24" s="63">
        <f>SUM(E16:E23)</f>
        <v>139</v>
      </c>
      <c r="F24" s="64">
        <f t="shared" si="3"/>
        <v>0.0315765561108587</v>
      </c>
    </row>
    <row r="25" ht="8.25" customHeight="1">
      <c r="C25" s="55"/>
    </row>
    <row r="26" spans="1:3" ht="10.5">
      <c r="A26" s="123" t="s">
        <v>20</v>
      </c>
      <c r="B26" s="123"/>
      <c r="C26" s="55"/>
    </row>
    <row r="27" spans="2:6" ht="8.25" customHeight="1">
      <c r="B27" s="54" t="s">
        <v>87</v>
      </c>
      <c r="C27" s="55">
        <f>186+333</f>
        <v>519</v>
      </c>
      <c r="D27" s="55">
        <v>459</v>
      </c>
      <c r="E27" s="56">
        <f aca="true" t="shared" si="4" ref="E27:E38">D27-C27</f>
        <v>-60</v>
      </c>
      <c r="F27" s="57">
        <f aca="true" t="shared" si="5" ref="F27:F39">IF(D27&gt;C27,IF(C27,E27/C27,1),IF(C27,E27/C27,0))</f>
        <v>-0.11560693641618497</v>
      </c>
    </row>
    <row r="28" spans="2:6" ht="10.5">
      <c r="B28" s="54" t="s">
        <v>88</v>
      </c>
      <c r="C28" s="55">
        <v>569</v>
      </c>
      <c r="D28" s="55">
        <v>601</v>
      </c>
      <c r="E28" s="56">
        <f t="shared" si="4"/>
        <v>32</v>
      </c>
      <c r="F28" s="57">
        <f t="shared" si="5"/>
        <v>0.056239015817223195</v>
      </c>
    </row>
    <row r="29" spans="2:6" ht="9.75" customHeight="1">
      <c r="B29" s="54" t="s">
        <v>151</v>
      </c>
      <c r="C29" s="55">
        <f>367+51</f>
        <v>418</v>
      </c>
      <c r="D29" s="55">
        <v>276</v>
      </c>
      <c r="E29" s="56">
        <f t="shared" si="4"/>
        <v>-142</v>
      </c>
      <c r="F29" s="57">
        <f t="shared" si="5"/>
        <v>-0.3397129186602871</v>
      </c>
    </row>
    <row r="30" spans="2:6" ht="9.75" customHeight="1">
      <c r="B30" s="54" t="s">
        <v>153</v>
      </c>
      <c r="C30" s="55">
        <f>1260+147+204</f>
        <v>1611</v>
      </c>
      <c r="D30" s="55">
        <v>1494</v>
      </c>
      <c r="E30" s="56">
        <f t="shared" si="4"/>
        <v>-117</v>
      </c>
      <c r="F30" s="57">
        <f t="shared" si="5"/>
        <v>-0.07262569832402235</v>
      </c>
    </row>
    <row r="31" spans="2:6" ht="8.25" customHeight="1">
      <c r="B31" s="54" t="s">
        <v>89</v>
      </c>
      <c r="C31" s="55">
        <v>678</v>
      </c>
      <c r="D31" s="55">
        <v>512</v>
      </c>
      <c r="E31" s="56">
        <f t="shared" si="4"/>
        <v>-166</v>
      </c>
      <c r="F31" s="57">
        <f t="shared" si="5"/>
        <v>-0.2448377581120944</v>
      </c>
    </row>
    <row r="32" spans="2:6" ht="8.25" customHeight="1">
      <c r="B32" s="54" t="s">
        <v>90</v>
      </c>
      <c r="C32" s="55">
        <v>573</v>
      </c>
      <c r="D32" s="55">
        <v>582</v>
      </c>
      <c r="E32" s="56">
        <f t="shared" si="4"/>
        <v>9</v>
      </c>
      <c r="F32" s="57">
        <f t="shared" si="5"/>
        <v>0.015706806282722512</v>
      </c>
    </row>
    <row r="33" spans="2:6" ht="8.25" customHeight="1">
      <c r="B33" s="54" t="s">
        <v>91</v>
      </c>
      <c r="C33" s="55">
        <f>232+17+2.5</f>
        <v>251.5</v>
      </c>
      <c r="D33" s="55">
        <v>222.5</v>
      </c>
      <c r="E33" s="56">
        <f t="shared" si="4"/>
        <v>-29</v>
      </c>
      <c r="F33" s="57">
        <f t="shared" si="5"/>
        <v>-0.11530815109343936</v>
      </c>
    </row>
    <row r="34" spans="2:6" ht="8.25" customHeight="1">
      <c r="B34" s="54" t="s">
        <v>92</v>
      </c>
      <c r="C34" s="55">
        <v>342</v>
      </c>
      <c r="D34" s="55">
        <v>333</v>
      </c>
      <c r="E34" s="56">
        <f t="shared" si="4"/>
        <v>-9</v>
      </c>
      <c r="F34" s="57">
        <f t="shared" si="5"/>
        <v>-0.02631578947368421</v>
      </c>
    </row>
    <row r="35" spans="2:6" ht="8.25" customHeight="1">
      <c r="B35" s="54" t="s">
        <v>93</v>
      </c>
      <c r="C35" s="55">
        <v>262</v>
      </c>
      <c r="D35" s="55">
        <v>303</v>
      </c>
      <c r="E35" s="56">
        <f t="shared" si="4"/>
        <v>41</v>
      </c>
      <c r="F35" s="57">
        <f t="shared" si="5"/>
        <v>0.15648854961832062</v>
      </c>
    </row>
    <row r="36" spans="2:6" ht="8.25" customHeight="1">
      <c r="B36" s="54" t="s">
        <v>94</v>
      </c>
      <c r="C36" s="55">
        <v>703</v>
      </c>
      <c r="D36" s="55">
        <v>560</v>
      </c>
      <c r="E36" s="56">
        <f t="shared" si="4"/>
        <v>-143</v>
      </c>
      <c r="F36" s="57">
        <f t="shared" si="5"/>
        <v>-0.2034139402560455</v>
      </c>
    </row>
    <row r="37" spans="2:6" ht="8.25" customHeight="1">
      <c r="B37" s="54" t="s">
        <v>95</v>
      </c>
      <c r="C37" s="55">
        <v>168</v>
      </c>
      <c r="D37" s="55">
        <v>213</v>
      </c>
      <c r="E37" s="56">
        <f t="shared" si="4"/>
        <v>45</v>
      </c>
      <c r="F37" s="57">
        <f t="shared" si="5"/>
        <v>0.26785714285714285</v>
      </c>
    </row>
    <row r="38" spans="2:6" ht="8.25" customHeight="1">
      <c r="B38" s="54" t="s">
        <v>96</v>
      </c>
      <c r="C38" s="55">
        <v>84</v>
      </c>
      <c r="D38" s="55">
        <v>0</v>
      </c>
      <c r="E38" s="56">
        <f t="shared" si="4"/>
        <v>-84</v>
      </c>
      <c r="F38" s="57">
        <f t="shared" si="5"/>
        <v>-1</v>
      </c>
    </row>
    <row r="39" spans="2:6" ht="8.25" customHeight="1">
      <c r="B39" s="51" t="s">
        <v>28</v>
      </c>
      <c r="C39" s="62">
        <f>SUM(C27:C38)</f>
        <v>6178.5</v>
      </c>
      <c r="D39" s="109">
        <f>SUM(D27:D38)</f>
        <v>5555.5</v>
      </c>
      <c r="E39" s="63">
        <f>SUM(E27:E38)</f>
        <v>-623</v>
      </c>
      <c r="F39" s="64">
        <f t="shared" si="5"/>
        <v>-0.10083353564781096</v>
      </c>
    </row>
    <row r="40" ht="8.25" customHeight="1">
      <c r="C40" s="55"/>
    </row>
    <row r="41" spans="1:6" ht="9">
      <c r="A41" s="123" t="s">
        <v>21</v>
      </c>
      <c r="B41" s="123"/>
      <c r="C41" s="62">
        <v>2082</v>
      </c>
      <c r="D41" s="62">
        <v>1926</v>
      </c>
      <c r="E41" s="63">
        <f>D41-C41</f>
        <v>-156</v>
      </c>
      <c r="F41" s="64">
        <f>IF(D41&gt;C41,IF(C41,E41/C41,1),IF(C41,E41/C41,0))</f>
        <v>-0.07492795389048991</v>
      </c>
    </row>
    <row r="42" ht="8.25" customHeight="1">
      <c r="C42" s="55"/>
    </row>
    <row r="43" spans="1:3" ht="9">
      <c r="A43" s="123" t="s">
        <v>22</v>
      </c>
      <c r="B43" s="123"/>
      <c r="C43" s="55"/>
    </row>
    <row r="44" spans="2:6" ht="8.25" customHeight="1">
      <c r="B44" s="54" t="s">
        <v>97</v>
      </c>
      <c r="C44" s="55">
        <v>114</v>
      </c>
      <c r="D44" s="55">
        <v>123</v>
      </c>
      <c r="E44" s="56">
        <f aca="true" t="shared" si="6" ref="E44:E53">D44-C44</f>
        <v>9</v>
      </c>
      <c r="F44" s="57">
        <f aca="true" t="shared" si="7" ref="F44:F54">IF(D44&gt;C44,IF(C44,E44/C44,1),IF(C44,E44/C44,0))</f>
        <v>0.07894736842105263</v>
      </c>
    </row>
    <row r="45" spans="2:6" ht="8.25" customHeight="1">
      <c r="B45" s="54" t="s">
        <v>98</v>
      </c>
      <c r="C45" s="55">
        <v>818</v>
      </c>
      <c r="D45" s="55">
        <v>912</v>
      </c>
      <c r="E45" s="56">
        <f>D45-C45</f>
        <v>94</v>
      </c>
      <c r="F45" s="57">
        <f>IF(D45&gt;C45,IF(C45,E45/C45,1),IF(C45,E45/C45,0))</f>
        <v>0.11491442542787286</v>
      </c>
    </row>
    <row r="46" spans="2:6" ht="8.25" customHeight="1">
      <c r="B46" s="66" t="s">
        <v>150</v>
      </c>
      <c r="C46" s="55">
        <v>66</v>
      </c>
      <c r="D46" s="55">
        <v>45</v>
      </c>
      <c r="E46" s="56">
        <f t="shared" si="6"/>
        <v>-21</v>
      </c>
      <c r="F46" s="57">
        <f t="shared" si="7"/>
        <v>-0.3181818181818182</v>
      </c>
    </row>
    <row r="47" spans="2:6" ht="8.25" customHeight="1">
      <c r="B47" s="54" t="s">
        <v>99</v>
      </c>
      <c r="C47" s="55">
        <v>697</v>
      </c>
      <c r="D47" s="55">
        <v>675</v>
      </c>
      <c r="E47" s="56">
        <f t="shared" si="6"/>
        <v>-22</v>
      </c>
      <c r="F47" s="57">
        <f t="shared" si="7"/>
        <v>-0.03156384505021521</v>
      </c>
    </row>
    <row r="48" spans="2:6" ht="8.25" customHeight="1">
      <c r="B48" s="54" t="s">
        <v>100</v>
      </c>
      <c r="C48" s="55">
        <v>927</v>
      </c>
      <c r="D48" s="55">
        <v>837</v>
      </c>
      <c r="E48" s="56">
        <f t="shared" si="6"/>
        <v>-90</v>
      </c>
      <c r="F48" s="57">
        <f t="shared" si="7"/>
        <v>-0.0970873786407767</v>
      </c>
    </row>
    <row r="49" spans="2:6" ht="8.25" customHeight="1">
      <c r="B49" s="54" t="s">
        <v>101</v>
      </c>
      <c r="C49" s="55">
        <v>32</v>
      </c>
      <c r="D49" s="55">
        <v>28</v>
      </c>
      <c r="E49" s="56">
        <f t="shared" si="6"/>
        <v>-4</v>
      </c>
      <c r="F49" s="57">
        <f t="shared" si="7"/>
        <v>-0.125</v>
      </c>
    </row>
    <row r="50" spans="2:6" ht="8.25" customHeight="1">
      <c r="B50" s="54" t="s">
        <v>102</v>
      </c>
      <c r="C50" s="55">
        <v>47</v>
      </c>
      <c r="D50" s="55">
        <v>45</v>
      </c>
      <c r="E50" s="56">
        <f t="shared" si="6"/>
        <v>-2</v>
      </c>
      <c r="F50" s="57">
        <f t="shared" si="7"/>
        <v>-0.0425531914893617</v>
      </c>
    </row>
    <row r="51" spans="2:6" ht="8.25" customHeight="1">
      <c r="B51" s="54" t="s">
        <v>103</v>
      </c>
      <c r="C51" s="55">
        <v>2132</v>
      </c>
      <c r="D51" s="55">
        <v>2232</v>
      </c>
      <c r="E51" s="56">
        <f t="shared" si="6"/>
        <v>100</v>
      </c>
      <c r="F51" s="57">
        <f t="shared" si="7"/>
        <v>0.04690431519699812</v>
      </c>
    </row>
    <row r="52" spans="2:6" ht="8.25" customHeight="1">
      <c r="B52" s="73" t="s">
        <v>126</v>
      </c>
      <c r="C52" s="55">
        <v>28</v>
      </c>
      <c r="D52" s="55">
        <v>24</v>
      </c>
      <c r="E52" s="56">
        <f t="shared" si="6"/>
        <v>-4</v>
      </c>
      <c r="F52" s="57">
        <f t="shared" si="7"/>
        <v>-0.14285714285714285</v>
      </c>
    </row>
    <row r="53" spans="2:6" ht="8.25" customHeight="1">
      <c r="B53" s="54" t="s">
        <v>104</v>
      </c>
      <c r="C53" s="55">
        <v>544</v>
      </c>
      <c r="D53" s="55">
        <v>521</v>
      </c>
      <c r="E53" s="56">
        <f t="shared" si="6"/>
        <v>-23</v>
      </c>
      <c r="F53" s="57">
        <f t="shared" si="7"/>
        <v>-0.042279411764705885</v>
      </c>
    </row>
    <row r="54" spans="2:6" ht="8.25" customHeight="1">
      <c r="B54" s="51" t="s">
        <v>28</v>
      </c>
      <c r="C54" s="62">
        <f>SUM(C44:C53)</f>
        <v>5405</v>
      </c>
      <c r="D54" s="62">
        <f>SUM(D44:D53)</f>
        <v>5442</v>
      </c>
      <c r="E54" s="63">
        <f>SUM(E44:E53)</f>
        <v>37</v>
      </c>
      <c r="F54" s="64">
        <f t="shared" si="7"/>
        <v>0.0068455134135060125</v>
      </c>
    </row>
    <row r="55" ht="8.25" customHeight="1">
      <c r="C55" s="55"/>
    </row>
    <row r="56" spans="1:3" ht="9">
      <c r="A56" s="123" t="s">
        <v>27</v>
      </c>
      <c r="B56" s="123"/>
      <c r="C56" s="55"/>
    </row>
    <row r="57" spans="1:6" ht="8.25" customHeight="1">
      <c r="A57" s="65"/>
      <c r="B57" s="54" t="s">
        <v>105</v>
      </c>
      <c r="C57" s="55">
        <v>330</v>
      </c>
      <c r="D57" s="55">
        <v>384</v>
      </c>
      <c r="E57" s="56">
        <f>D57-C57</f>
        <v>54</v>
      </c>
      <c r="F57" s="57">
        <f>IF(D57&gt;C57,IF(C57,E57/C57,1),IF(C57,E57/C57,0))</f>
        <v>0.16363636363636364</v>
      </c>
    </row>
    <row r="58" spans="1:6" ht="8.25" customHeight="1">
      <c r="A58" s="65"/>
      <c r="B58" s="54" t="s">
        <v>108</v>
      </c>
      <c r="C58" s="55">
        <v>10.5</v>
      </c>
      <c r="D58" s="55">
        <v>7.5</v>
      </c>
      <c r="E58" s="56">
        <f>D58-C58</f>
        <v>-3</v>
      </c>
      <c r="F58" s="57">
        <f>IF(D58&gt;C58,IF(C58,E58/C58,1),IF(C58,E58/C58,0))</f>
        <v>-0.2857142857142857</v>
      </c>
    </row>
    <row r="59" spans="2:6" ht="8.25" customHeight="1">
      <c r="B59" s="54" t="s">
        <v>106</v>
      </c>
      <c r="C59" s="55">
        <v>281</v>
      </c>
      <c r="D59" s="55">
        <v>213</v>
      </c>
      <c r="E59" s="56">
        <f>D59-C59</f>
        <v>-68</v>
      </c>
      <c r="F59" s="57">
        <f>IF(D59&gt;C59,IF(C59,E59/C59,1),IF(C59,E59/C59,0))</f>
        <v>-0.24199288256227758</v>
      </c>
    </row>
    <row r="60" spans="2:6" ht="8.25" customHeight="1">
      <c r="B60" s="54" t="s">
        <v>107</v>
      </c>
      <c r="C60" s="55">
        <v>3</v>
      </c>
      <c r="D60" s="55">
        <v>0</v>
      </c>
      <c r="E60" s="56">
        <f>D60-C60</f>
        <v>-3</v>
      </c>
      <c r="F60" s="57">
        <f>IF(D60&gt;C60,IF(C60,E60/C60,1),IF(C60,E60/C60,0))</f>
        <v>-1</v>
      </c>
    </row>
    <row r="61" spans="2:6" ht="8.25" customHeight="1">
      <c r="B61" s="51" t="s">
        <v>28</v>
      </c>
      <c r="C61" s="62">
        <f>SUM(C57:C60)</f>
        <v>624.5</v>
      </c>
      <c r="D61" s="62">
        <f>SUM(D57:D60)</f>
        <v>604.5</v>
      </c>
      <c r="E61" s="63">
        <f>SUM(E57:E60)</f>
        <v>-20</v>
      </c>
      <c r="F61" s="64">
        <f>IF(D61&gt;C61,IF(C61,E61/C61,1),IF(C61,E61/C61,0))</f>
        <v>-0.032025620496397116</v>
      </c>
    </row>
    <row r="62" ht="8.25" customHeight="1">
      <c r="C62" s="55"/>
    </row>
    <row r="63" ht="8.25" customHeight="1">
      <c r="C63" s="55"/>
    </row>
    <row r="64" spans="2:6" s="65" customFormat="1" ht="9">
      <c r="B64" s="97" t="s">
        <v>5</v>
      </c>
      <c r="C64" s="98">
        <f>C61+C54+C41+C39+C24+C13</f>
        <v>21680</v>
      </c>
      <c r="D64" s="98">
        <f>D61+D54+D41+D39+D24+D13</f>
        <v>20898</v>
      </c>
      <c r="E64" s="99">
        <f>D64-C64</f>
        <v>-782</v>
      </c>
      <c r="F64" s="100">
        <f>IF(D64&gt;C64,IF(C64,E64/C64,1),IF(C64,E64/C64,0))</f>
        <v>-0.03607011070110701</v>
      </c>
    </row>
    <row r="66" ht="8.25" customHeight="1">
      <c r="A66" s="103"/>
    </row>
    <row r="67" spans="1:2" ht="9.75" customHeight="1">
      <c r="A67" s="104" t="s">
        <v>152</v>
      </c>
      <c r="B67" s="67"/>
    </row>
    <row r="68" ht="10.5" customHeight="1">
      <c r="A68" s="104" t="s">
        <v>154</v>
      </c>
    </row>
  </sheetData>
  <mergeCells count="6">
    <mergeCell ref="A43:B43"/>
    <mergeCell ref="A56:B56"/>
    <mergeCell ref="A4:B4"/>
    <mergeCell ref="A15:B15"/>
    <mergeCell ref="A26:B26"/>
    <mergeCell ref="A41:B41"/>
  </mergeCells>
  <printOptions horizontalCentered="1"/>
  <pageMargins left="0.75" right="0.75" top="1" bottom="0.25" header="0" footer="0.25"/>
  <pageSetup horizontalDpi="600" verticalDpi="600" orientation="portrait" r:id="rId3"/>
  <headerFooter alignWithMargins="0">
    <oddHeader>&amp;CThe University of Alabama in Huntsville
Summer 2005 vs. Summer 2006
Credit Hour Production by College and Department</oddHeader>
    <oddFooter>&amp;L&amp;8Office of Institutional Research
&amp;D
&amp;F; &amp;A (das)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Provost Office, 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Laura</cp:lastModifiedBy>
  <cp:lastPrinted>2006-07-21T14:17:13Z</cp:lastPrinted>
  <dcterms:created xsi:type="dcterms:W3CDTF">1998-01-26T15:39:19Z</dcterms:created>
  <dcterms:modified xsi:type="dcterms:W3CDTF">2006-07-21T15:46:18Z</dcterms:modified>
  <cp:category/>
  <cp:version/>
  <cp:contentType/>
  <cp:contentStatus/>
</cp:coreProperties>
</file>