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4500" activeTab="0"/>
  </bookViews>
  <sheets>
    <sheet name="Summary 1 " sheetId="1" r:id="rId1"/>
    <sheet name="summary2 " sheetId="2" r:id="rId2"/>
    <sheet name="summary2" sheetId="3" state="hidden" r:id="rId3"/>
    <sheet name="UG by college and major" sheetId="4" r:id="rId4"/>
    <sheet name="Grad by college and major" sheetId="5" r:id="rId5"/>
    <sheet name="CHP" sheetId="6" r:id="rId6"/>
  </sheets>
  <definedNames/>
  <calcPr fullCalcOnLoad="1"/>
</workbook>
</file>

<file path=xl/comments6.xml><?xml version="1.0" encoding="utf-8"?>
<comments xmlns="http://schemas.openxmlformats.org/spreadsheetml/2006/main">
  <authors>
    <author>Debbie Stowers</author>
    <author>Laura</author>
  </authors>
  <commentList>
    <comment ref="D34" authorId="0">
      <text>
        <r>
          <rPr>
            <b/>
            <sz val="8"/>
            <rFont val="Tahoma"/>
            <family val="0"/>
          </rPr>
          <t>Laura Yan:</t>
        </r>
        <r>
          <rPr>
            <sz val="8"/>
            <rFont val="Tahoma"/>
            <family val="0"/>
          </rPr>
          <t xml:space="preserve">
Includes 84 credit hours from Geography and 114 from Global Studies</t>
        </r>
      </text>
    </comment>
    <comment ref="D45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27
 credit hours from SPS</t>
        </r>
      </text>
    </comment>
    <comment ref="C34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138 credit hours from Geography </t>
        </r>
      </text>
    </comment>
    <comment ref="C45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28
 credit hours from SPS</t>
        </r>
      </text>
    </comment>
    <comment ref="D29" authorId="1">
      <text>
        <r>
          <rPr>
            <b/>
            <sz val="8"/>
            <rFont val="Tahoma"/>
            <family val="0"/>
          </rPr>
          <t>Laura:</t>
        </r>
        <r>
          <rPr>
            <sz val="8"/>
            <rFont val="Tahoma"/>
            <family val="0"/>
          </rPr>
          <t xml:space="preserve">
Includes 48 credit hours from IEP</t>
        </r>
      </text>
    </comment>
    <comment ref="D51" authorId="1">
      <text>
        <r>
          <rPr>
            <b/>
            <sz val="8"/>
            <rFont val="Tahoma"/>
            <family val="0"/>
          </rPr>
          <t>Laura:</t>
        </r>
        <r>
          <rPr>
            <sz val="8"/>
            <rFont val="Tahoma"/>
            <family val="0"/>
          </rPr>
          <t xml:space="preserve">
Includes 42 credit hours from ST</t>
        </r>
      </text>
    </comment>
  </commentList>
</comments>
</file>

<file path=xl/sharedStrings.xml><?xml version="1.0" encoding="utf-8"?>
<sst xmlns="http://schemas.openxmlformats.org/spreadsheetml/2006/main" count="393" uniqueCount="161">
  <si>
    <t xml:space="preserve"> +/- From</t>
  </si>
  <si>
    <t>% Change</t>
  </si>
  <si>
    <t>Administrative Science</t>
  </si>
  <si>
    <t>Engineering</t>
  </si>
  <si>
    <t>Liberal Arts</t>
  </si>
  <si>
    <t>Nursing</t>
  </si>
  <si>
    <t>Science</t>
  </si>
  <si>
    <t>Early Start</t>
  </si>
  <si>
    <t>Graduate</t>
  </si>
  <si>
    <t>Continuing Education</t>
  </si>
  <si>
    <t>Total</t>
  </si>
  <si>
    <t>Credit Hour Production</t>
  </si>
  <si>
    <t>Undergraduate</t>
  </si>
  <si>
    <t>Grand</t>
  </si>
  <si>
    <t>Full Time</t>
  </si>
  <si>
    <t>Part Time</t>
  </si>
  <si>
    <t>College/Division</t>
  </si>
  <si>
    <t>ADSC</t>
  </si>
  <si>
    <t>ENG</t>
  </si>
  <si>
    <t>LA</t>
  </si>
  <si>
    <t>NUR</t>
  </si>
  <si>
    <t>SCI</t>
  </si>
  <si>
    <t>ND</t>
  </si>
  <si>
    <t>CON</t>
  </si>
  <si>
    <t>ESP</t>
  </si>
  <si>
    <t>Total for the Colleges</t>
  </si>
  <si>
    <t>Total Continuing Education</t>
  </si>
  <si>
    <t>Grand Total</t>
  </si>
  <si>
    <t>Full-Time</t>
  </si>
  <si>
    <t>Subtotal</t>
  </si>
  <si>
    <t>Part-Time</t>
  </si>
  <si>
    <t>College of Administrative Science</t>
  </si>
  <si>
    <t>ACC</t>
  </si>
  <si>
    <t>FIN</t>
  </si>
  <si>
    <t>MGT</t>
  </si>
  <si>
    <t>MIS</t>
  </si>
  <si>
    <t>MKT</t>
  </si>
  <si>
    <t>PEN</t>
  </si>
  <si>
    <t>College of Engineering</t>
  </si>
  <si>
    <t>CEE</t>
  </si>
  <si>
    <t>CHE</t>
  </si>
  <si>
    <t>CPE</t>
  </si>
  <si>
    <t>EE</t>
  </si>
  <si>
    <t>ISE</t>
  </si>
  <si>
    <t>MAE</t>
  </si>
  <si>
    <t>OPE</t>
  </si>
  <si>
    <t>College of Liberal Arts</t>
  </si>
  <si>
    <t>ART</t>
  </si>
  <si>
    <t>CM</t>
  </si>
  <si>
    <t>EED</t>
  </si>
  <si>
    <t>EH</t>
  </si>
  <si>
    <t>HY</t>
  </si>
  <si>
    <t>MU</t>
  </si>
  <si>
    <t>PHL</t>
  </si>
  <si>
    <t>PSC</t>
  </si>
  <si>
    <t>PY</t>
  </si>
  <si>
    <t>SOC</t>
  </si>
  <si>
    <t>College of Science</t>
  </si>
  <si>
    <t>BYS</t>
  </si>
  <si>
    <t>CH</t>
  </si>
  <si>
    <t>CS</t>
  </si>
  <si>
    <t>MA</t>
  </si>
  <si>
    <t>PH</t>
  </si>
  <si>
    <t>OR</t>
  </si>
  <si>
    <t>OSE</t>
  </si>
  <si>
    <t>CE</t>
  </si>
  <si>
    <t>PA</t>
  </si>
  <si>
    <t>ATS</t>
  </si>
  <si>
    <t>MTS</t>
  </si>
  <si>
    <t>ME</t>
  </si>
  <si>
    <t>UND/PEN</t>
  </si>
  <si>
    <t xml:space="preserve"> +/-</t>
  </si>
  <si>
    <t>Accounting</t>
  </si>
  <si>
    <t>Business Legal Studies</t>
  </si>
  <si>
    <t>Economics</t>
  </si>
  <si>
    <t>Finance</t>
  </si>
  <si>
    <t>Management</t>
  </si>
  <si>
    <t>Management Info. Systems</t>
  </si>
  <si>
    <t>Management Science</t>
  </si>
  <si>
    <t>Marketing</t>
  </si>
  <si>
    <t>Chemical</t>
  </si>
  <si>
    <t>Civil</t>
  </si>
  <si>
    <t>Computer</t>
  </si>
  <si>
    <t>Electrical</t>
  </si>
  <si>
    <t>Engineering Management</t>
  </si>
  <si>
    <t>Industrial and Systems</t>
  </si>
  <si>
    <t>Mechanical</t>
  </si>
  <si>
    <t>Optical</t>
  </si>
  <si>
    <t>Optical Science Eng.</t>
  </si>
  <si>
    <t>Art</t>
  </si>
  <si>
    <t>Communication</t>
  </si>
  <si>
    <t>Education</t>
  </si>
  <si>
    <t>English</t>
  </si>
  <si>
    <t>Foreign Languages</t>
  </si>
  <si>
    <t>History</t>
  </si>
  <si>
    <t>Philosophy</t>
  </si>
  <si>
    <t>Political Science</t>
  </si>
  <si>
    <t>Psychology</t>
  </si>
  <si>
    <t>Sociology</t>
  </si>
  <si>
    <t>Women's Studies</t>
  </si>
  <si>
    <t>Astronomy</t>
  </si>
  <si>
    <t>Atmospheric Science</t>
  </si>
  <si>
    <t>Chemistry</t>
  </si>
  <si>
    <t>Computer Science</t>
  </si>
  <si>
    <t>Environmental Science</t>
  </si>
  <si>
    <t>Materials Science</t>
  </si>
  <si>
    <t>Mathematics</t>
  </si>
  <si>
    <t>Optics</t>
  </si>
  <si>
    <t>Physics</t>
  </si>
  <si>
    <t>Co - op (Work)</t>
  </si>
  <si>
    <t>Co - op (Parallel)</t>
  </si>
  <si>
    <t>HPE</t>
  </si>
  <si>
    <t>Honors</t>
  </si>
  <si>
    <t>Library</t>
  </si>
  <si>
    <t>Military Science</t>
  </si>
  <si>
    <t>AE</t>
  </si>
  <si>
    <t>College of Nursing</t>
  </si>
  <si>
    <t>NUJ</t>
  </si>
  <si>
    <t>NUL</t>
  </si>
  <si>
    <t>NUN</t>
  </si>
  <si>
    <t>NUS</t>
  </si>
  <si>
    <t>UND</t>
  </si>
  <si>
    <t>Dual Enrollment</t>
  </si>
  <si>
    <t>University Life</t>
  </si>
  <si>
    <t xml:space="preserve">Continuing Education </t>
  </si>
  <si>
    <t>DE</t>
  </si>
  <si>
    <t>Early Start/Dual Enrollment</t>
  </si>
  <si>
    <t xml:space="preserve">Fall 2000 (9/07/00) AM </t>
  </si>
  <si>
    <t>Fall 2001 (9/06/01) AM</t>
  </si>
  <si>
    <t>TSOL</t>
  </si>
  <si>
    <t>Biotechnology Sci &amp; Eng</t>
  </si>
  <si>
    <t>Other</t>
  </si>
  <si>
    <t>FLT &amp; FL</t>
  </si>
  <si>
    <t>Biology</t>
  </si>
  <si>
    <t>TC</t>
  </si>
  <si>
    <t>FNCP</t>
  </si>
  <si>
    <t>NUED</t>
  </si>
  <si>
    <t>SWES</t>
  </si>
  <si>
    <t>Fall 2005</t>
  </si>
  <si>
    <t>9/8/05 AM</t>
  </si>
  <si>
    <t>Enrollment by College</t>
  </si>
  <si>
    <t>Undecided/Pending</t>
  </si>
  <si>
    <t>Nondegree</t>
  </si>
  <si>
    <t>Other***</t>
  </si>
  <si>
    <t xml:space="preserve"> </t>
  </si>
  <si>
    <t xml:space="preserve">Fall 2005 (9/08/05) </t>
  </si>
  <si>
    <t>HRM</t>
  </si>
  <si>
    <t>IAMI</t>
  </si>
  <si>
    <t>MA and AMA</t>
  </si>
  <si>
    <t>BTSE</t>
  </si>
  <si>
    <t>** Other includes: Co-op, HPE, Honors, Library, MIL and UNV</t>
  </si>
  <si>
    <t>Fall 05</t>
  </si>
  <si>
    <t>Science Research</t>
  </si>
  <si>
    <t>FINAL</t>
  </si>
  <si>
    <t>Fall 2006</t>
  </si>
  <si>
    <t>9/7/06 AM</t>
  </si>
  <si>
    <t>From Fall 2005</t>
  </si>
  <si>
    <t xml:space="preserve">Fall 2006 (9/07/06) </t>
  </si>
  <si>
    <t>Fall 06</t>
  </si>
  <si>
    <t>Music</t>
  </si>
  <si>
    <t>UPDATED!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</si>
</sst>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;\(0.0%\)"/>
    <numFmt numFmtId="166" formatCode="#,##0.0_);\(#,##0.0\)"/>
    <numFmt numFmtId="167" formatCode="_(* #,##0_);_(* \(#,##0\);_(* &quot;-&quot;??_);_(@_)"/>
    <numFmt numFmtId="168" formatCode="_(* #,##0.0_);_(* \(#,##0.0\);_(* &quot;-&quot;?_);_(@_)"/>
    <numFmt numFmtId="169" formatCode="0_);\(0\)"/>
    <numFmt numFmtId="170" formatCode="\(0\)"/>
    <numFmt numFmtId="171" formatCode="0.0"/>
    <numFmt numFmtId="172" formatCode="00"/>
    <numFmt numFmtId="173" formatCode="#,##0.0_);[Red]\(#,##0.0\)"/>
    <numFmt numFmtId="174" formatCode="0.00%;[Red]\(0.00%\)"/>
    <numFmt numFmtId="175" formatCode="0.0%;[Red]\(0.0%\)"/>
  </numFmts>
  <fonts count="23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7"/>
      <name val="MS Sans Serif"/>
      <family val="2"/>
    </font>
    <font>
      <b/>
      <sz val="7"/>
      <name val="MS Sans Serif"/>
      <family val="0"/>
    </font>
    <font>
      <u val="single"/>
      <sz val="7"/>
      <name val="MS Sans Serif"/>
      <family val="2"/>
    </font>
    <font>
      <sz val="7"/>
      <name val="Arial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0"/>
      <name val="MS Sans Serif"/>
      <family val="2"/>
    </font>
    <font>
      <sz val="7"/>
      <color indexed="8"/>
      <name val="MS Sans Serif"/>
      <family val="0"/>
    </font>
    <font>
      <sz val="6.5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.5"/>
      <name val="Arial"/>
      <family val="0"/>
    </font>
    <font>
      <b/>
      <sz val="8.5"/>
      <name val="MS Sans Serif"/>
      <family val="0"/>
    </font>
    <font>
      <u val="single"/>
      <sz val="8.5"/>
      <name val="MS Sans Serif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65" fontId="1" fillId="0" borderId="1" xfId="21" applyNumberFormat="1" applyFont="1" applyBorder="1" applyAlignment="1">
      <alignment horizontal="center"/>
    </xf>
    <xf numFmtId="0" fontId="1" fillId="0" borderId="0" xfId="0" applyFont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3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73" fontId="8" fillId="0" borderId="0" xfId="0" applyNumberFormat="1" applyFont="1" applyAlignment="1">
      <alignment horizontal="right"/>
    </xf>
    <xf numFmtId="173" fontId="9" fillId="0" borderId="0" xfId="0" applyNumberFormat="1" applyFont="1" applyAlignment="1">
      <alignment horizontal="center"/>
    </xf>
    <xf numFmtId="174" fontId="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73" fontId="7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174" fontId="10" fillId="0" borderId="0" xfId="0" applyNumberFormat="1" applyFont="1" applyAlignment="1">
      <alignment horizontal="right"/>
    </xf>
    <xf numFmtId="174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3" fontId="3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174" fontId="12" fillId="0" borderId="0" xfId="0" applyNumberFormat="1" applyFont="1" applyAlignment="1">
      <alignment horizontal="right"/>
    </xf>
    <xf numFmtId="164" fontId="0" fillId="0" borderId="2" xfId="15" applyNumberFormat="1" applyBorder="1" applyAlignment="1">
      <alignment/>
    </xf>
    <xf numFmtId="167" fontId="0" fillId="0" borderId="2" xfId="15" applyNumberFormat="1" applyBorder="1" applyAlignment="1">
      <alignment/>
    </xf>
    <xf numFmtId="167" fontId="0" fillId="0" borderId="2" xfId="15" applyNumberFormat="1" applyFont="1" applyBorder="1" applyAlignment="1">
      <alignment/>
    </xf>
    <xf numFmtId="167" fontId="0" fillId="0" borderId="3" xfId="15" applyNumberFormat="1" applyBorder="1" applyAlignment="1">
      <alignment/>
    </xf>
    <xf numFmtId="164" fontId="0" fillId="0" borderId="0" xfId="15" applyNumberFormat="1" applyAlignment="1">
      <alignment/>
    </xf>
    <xf numFmtId="165" fontId="0" fillId="0" borderId="0" xfId="21" applyNumberFormat="1" applyAlignment="1">
      <alignment horizontal="center"/>
    </xf>
    <xf numFmtId="165" fontId="0" fillId="0" borderId="1" xfId="21" applyNumberFormat="1" applyBorder="1" applyAlignment="1">
      <alignment horizontal="center"/>
    </xf>
    <xf numFmtId="165" fontId="0" fillId="0" borderId="2" xfId="21" applyNumberFormat="1" applyBorder="1" applyAlignment="1">
      <alignment horizontal="center"/>
    </xf>
    <xf numFmtId="165" fontId="0" fillId="0" borderId="3" xfId="21" applyNumberFormat="1" applyBorder="1" applyAlignment="1">
      <alignment horizontal="center"/>
    </xf>
    <xf numFmtId="165" fontId="0" fillId="0" borderId="10" xfId="21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0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/>
    </xf>
    <xf numFmtId="22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3" fontId="8" fillId="2" borderId="0" xfId="0" applyNumberFormat="1" applyFont="1" applyFill="1" applyBorder="1" applyAlignment="1">
      <alignment/>
    </xf>
    <xf numFmtId="173" fontId="9" fillId="2" borderId="0" xfId="0" applyNumberFormat="1" applyFont="1" applyFill="1" applyBorder="1" applyAlignment="1">
      <alignment/>
    </xf>
    <xf numFmtId="174" fontId="9" fillId="2" borderId="0" xfId="0" applyNumberFormat="1" applyFont="1" applyFill="1" applyAlignment="1">
      <alignment/>
    </xf>
    <xf numFmtId="173" fontId="8" fillId="2" borderId="0" xfId="0" applyNumberFormat="1" applyFont="1" applyFill="1" applyAlignment="1">
      <alignment/>
    </xf>
    <xf numFmtId="174" fontId="9" fillId="2" borderId="0" xfId="0" applyNumberFormat="1" applyFont="1" applyFill="1" applyAlignment="1">
      <alignment horizontal="right"/>
    </xf>
    <xf numFmtId="173" fontId="9" fillId="2" borderId="0" xfId="0" applyNumberFormat="1" applyFont="1" applyFill="1" applyAlignment="1">
      <alignment/>
    </xf>
    <xf numFmtId="175" fontId="9" fillId="2" borderId="0" xfId="0" applyNumberFormat="1" applyFont="1" applyFill="1" applyAlignment="1">
      <alignment horizontal="right"/>
    </xf>
    <xf numFmtId="164" fontId="1" fillId="0" borderId="1" xfId="15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1" fillId="0" borderId="10" xfId="15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1" fillId="0" borderId="10" xfId="21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3" xfId="15" applyNumberFormat="1" applyBorder="1" applyAlignment="1">
      <alignment/>
    </xf>
    <xf numFmtId="166" fontId="0" fillId="0" borderId="3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/>
    </xf>
    <xf numFmtId="0" fontId="19" fillId="0" borderId="5" xfId="0" applyFont="1" applyBorder="1" applyAlignment="1">
      <alignment/>
    </xf>
    <xf numFmtId="0" fontId="20" fillId="0" borderId="5" xfId="0" applyFont="1" applyBorder="1" applyAlignment="1" quotePrefix="1">
      <alignment horizontal="center"/>
    </xf>
    <xf numFmtId="0" fontId="18" fillId="0" borderId="6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14" fontId="18" fillId="0" borderId="8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 quotePrefix="1">
      <alignment horizontal="left"/>
    </xf>
    <xf numFmtId="0" fontId="19" fillId="0" borderId="7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4" xfId="0" applyFont="1" applyFill="1" applyBorder="1" applyAlignment="1">
      <alignment/>
    </xf>
    <xf numFmtId="0" fontId="20" fillId="0" borderId="5" xfId="0" applyFont="1" applyFill="1" applyBorder="1" applyAlignment="1">
      <alignment/>
    </xf>
    <xf numFmtId="0" fontId="20" fillId="0" borderId="6" xfId="0" applyFont="1" applyBorder="1" applyAlignment="1">
      <alignment/>
    </xf>
    <xf numFmtId="0" fontId="20" fillId="0" borderId="5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3" xfId="0" applyFont="1" applyFill="1" applyBorder="1" applyAlignment="1">
      <alignment/>
    </xf>
    <xf numFmtId="0" fontId="18" fillId="0" borderId="12" xfId="0" applyFont="1" applyBorder="1" applyAlignment="1">
      <alignment/>
    </xf>
    <xf numFmtId="164" fontId="1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0" y="2914650"/>
          <a:ext cx="797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*As of the Spring 97 term, all Co-op students in the Work Period or Parallel Period are classified as full-time students regardless of the number of credit hours in which they are enrolled. This column includes the number of Co-op students who are now classified as full-time, who would have been classified as part-time using the guidelines in effect in Fall 96. A more complete summary is provided below.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0</xdr:rowOff>
    </xdr:from>
    <xdr:to>
      <xdr:col>33</xdr:col>
      <xdr:colOff>0</xdr:colOff>
      <xdr:row>25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0" y="2867025"/>
          <a:ext cx="853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*As of the Spring 97 term, all Co-op students in the Work Period or Parallel Period are classified as full-time students regardless of the number of credit hours in which they are enrolled. This column includes the number of Co-op students who are now classified as full-time, who would have been classified as part-time using the guidelines in effect in Fall 96. A more complete summary is provideded below.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G47" sqref="G47"/>
    </sheetView>
  </sheetViews>
  <sheetFormatPr defaultColWidth="9.140625" defaultRowHeight="12.75"/>
  <cols>
    <col min="1" max="1" width="1.7109375" style="0" customWidth="1"/>
    <col min="2" max="2" width="19.8515625" style="0" customWidth="1"/>
    <col min="3" max="3" width="16.28125" style="72" customWidth="1"/>
    <col min="4" max="4" width="2.140625" style="0" customWidth="1"/>
    <col min="5" max="5" width="16.28125" style="72" customWidth="1"/>
    <col min="6" max="6" width="1.7109375" style="0" customWidth="1"/>
    <col min="7" max="7" width="13.28125" style="0" customWidth="1"/>
    <col min="8" max="8" width="1.7109375" style="0" customWidth="1"/>
    <col min="9" max="9" width="15.7109375" style="73" customWidth="1"/>
  </cols>
  <sheetData>
    <row r="1" spans="3:5" ht="12.75">
      <c r="C1" s="142" t="s">
        <v>153</v>
      </c>
      <c r="E1" s="142" t="s">
        <v>153</v>
      </c>
    </row>
    <row r="2" spans="3:9" ht="12.75">
      <c r="C2" s="99" t="s">
        <v>138</v>
      </c>
      <c r="D2" s="1"/>
      <c r="E2" s="99" t="s">
        <v>154</v>
      </c>
      <c r="F2" s="100"/>
      <c r="G2" s="49" t="s">
        <v>0</v>
      </c>
      <c r="H2" s="2"/>
      <c r="I2" s="3" t="s">
        <v>1</v>
      </c>
    </row>
    <row r="3" spans="3:9" ht="12.75">
      <c r="C3" s="101" t="s">
        <v>139</v>
      </c>
      <c r="D3" s="4"/>
      <c r="E3" s="101" t="s">
        <v>155</v>
      </c>
      <c r="F3" s="100"/>
      <c r="G3" s="102" t="s">
        <v>138</v>
      </c>
      <c r="H3" s="2"/>
      <c r="I3" s="103" t="s">
        <v>156</v>
      </c>
    </row>
    <row r="4" spans="1:9" ht="12.75">
      <c r="A4" s="4" t="s">
        <v>140</v>
      </c>
      <c r="C4" s="68"/>
      <c r="D4" s="4"/>
      <c r="E4" s="68"/>
      <c r="G4" s="5"/>
      <c r="H4" s="6"/>
      <c r="I4" s="74"/>
    </row>
    <row r="5" spans="3:9" ht="12.75">
      <c r="C5" s="68"/>
      <c r="E5" s="68"/>
      <c r="G5" s="5"/>
      <c r="H5" s="6"/>
      <c r="I5" s="75"/>
    </row>
    <row r="6" spans="2:9" ht="12.75">
      <c r="B6" t="s">
        <v>2</v>
      </c>
      <c r="C6" s="70">
        <v>1227</v>
      </c>
      <c r="D6" s="7"/>
      <c r="E6" s="70">
        <v>1143</v>
      </c>
      <c r="G6" s="8">
        <f>E6-C6</f>
        <v>-84</v>
      </c>
      <c r="H6" s="9"/>
      <c r="I6" s="75">
        <f>IF(E6&gt;C6,IF(C6,G6/C6,1),IF(C6,G6/C6,0))</f>
        <v>-0.06845965770171149</v>
      </c>
    </row>
    <row r="7" spans="3:9" ht="6" customHeight="1">
      <c r="C7" s="69"/>
      <c r="D7" s="7"/>
      <c r="E7" s="69"/>
      <c r="G7" s="8"/>
      <c r="H7" s="9"/>
      <c r="I7" s="75"/>
    </row>
    <row r="8" spans="2:9" ht="12.75">
      <c r="B8" t="s">
        <v>3</v>
      </c>
      <c r="C8" s="70">
        <v>1973</v>
      </c>
      <c r="D8" s="7"/>
      <c r="E8" s="70">
        <v>1986</v>
      </c>
      <c r="G8" s="8">
        <f>E8-C8</f>
        <v>13</v>
      </c>
      <c r="H8" s="9"/>
      <c r="I8" s="75">
        <f>IF(E8&gt;C8,IF(C8,G8/C8,1),IF(C8,G8/C8,0))</f>
        <v>0.006588950836289914</v>
      </c>
    </row>
    <row r="9" spans="3:9" ht="6" customHeight="1">
      <c r="C9" s="69"/>
      <c r="D9" s="7"/>
      <c r="E9" s="69"/>
      <c r="G9" s="8"/>
      <c r="H9" s="9"/>
      <c r="I9" s="75"/>
    </row>
    <row r="10" spans="2:9" ht="12.75">
      <c r="B10" t="s">
        <v>4</v>
      </c>
      <c r="C10" s="69">
        <v>1267</v>
      </c>
      <c r="D10" s="7"/>
      <c r="E10" s="69">
        <v>1271</v>
      </c>
      <c r="G10" s="8">
        <f>E10-C10</f>
        <v>4</v>
      </c>
      <c r="H10" s="9"/>
      <c r="I10" s="75">
        <f>IF(E10&gt;C10,IF(C10,G10/C10,1),IF(C10,G10/C10,0))</f>
        <v>0.0031570639305445935</v>
      </c>
    </row>
    <row r="11" spans="3:9" ht="6" customHeight="1">
      <c r="C11" s="69"/>
      <c r="D11" s="7"/>
      <c r="E11" s="69"/>
      <c r="G11" s="8"/>
      <c r="H11" s="9"/>
      <c r="I11" s="75"/>
    </row>
    <row r="12" spans="2:9" ht="12.75">
      <c r="B12" t="s">
        <v>5</v>
      </c>
      <c r="C12" s="69">
        <v>790</v>
      </c>
      <c r="D12" s="7"/>
      <c r="E12" s="69">
        <v>795</v>
      </c>
      <c r="G12" s="8">
        <f>E12-C12</f>
        <v>5</v>
      </c>
      <c r="H12" s="9"/>
      <c r="I12" s="75">
        <f>IF(E12&gt;C12,IF(C12,G12/C12,1),IF(C12,G12/C12,0))</f>
        <v>0.006329113924050633</v>
      </c>
    </row>
    <row r="13" spans="3:9" ht="6" customHeight="1">
      <c r="C13" s="69"/>
      <c r="D13" s="7"/>
      <c r="E13" s="69"/>
      <c r="G13" s="8"/>
      <c r="H13" s="9"/>
      <c r="I13" s="75"/>
    </row>
    <row r="14" spans="2:9" ht="12.75">
      <c r="B14" t="s">
        <v>6</v>
      </c>
      <c r="C14" s="69">
        <v>1231</v>
      </c>
      <c r="D14" s="7"/>
      <c r="E14" s="69">
        <v>1246</v>
      </c>
      <c r="G14" s="8">
        <f>E14-C14</f>
        <v>15</v>
      </c>
      <c r="H14" s="9"/>
      <c r="I14" s="75">
        <f>IF(E14&gt;C14,IF(C14,G14/C14,1),IF(C14,G14/C14,0))</f>
        <v>0.012185215272136474</v>
      </c>
    </row>
    <row r="15" spans="3:9" ht="6" customHeight="1">
      <c r="C15" s="69"/>
      <c r="D15" s="7"/>
      <c r="E15" s="69"/>
      <c r="G15" s="8"/>
      <c r="H15" s="9"/>
      <c r="I15" s="75"/>
    </row>
    <row r="16" spans="2:9" ht="13.5" customHeight="1">
      <c r="B16" t="s">
        <v>7</v>
      </c>
      <c r="C16" s="69">
        <v>3</v>
      </c>
      <c r="D16" s="7"/>
      <c r="E16" s="69">
        <v>1</v>
      </c>
      <c r="G16" s="8">
        <f>E16-C16</f>
        <v>-2</v>
      </c>
      <c r="H16" s="9"/>
      <c r="I16" s="75">
        <f>IF(E16&gt;C16,IF(C16,G16/C16,1),IF(C16,G16/C16,0))</f>
        <v>-0.6666666666666666</v>
      </c>
    </row>
    <row r="17" spans="3:9" ht="6" customHeight="1">
      <c r="C17" s="69"/>
      <c r="D17" s="7"/>
      <c r="E17" s="69"/>
      <c r="G17" s="8"/>
      <c r="H17" s="9"/>
      <c r="I17" s="75"/>
    </row>
    <row r="18" spans="2:9" ht="13.5" customHeight="1">
      <c r="B18" t="s">
        <v>122</v>
      </c>
      <c r="C18" s="69">
        <v>26</v>
      </c>
      <c r="D18" s="7"/>
      <c r="E18" s="69">
        <v>45</v>
      </c>
      <c r="G18" s="8">
        <f>E18-C18</f>
        <v>19</v>
      </c>
      <c r="H18" s="9"/>
      <c r="I18" s="75">
        <f>IF(E18&gt;C18,IF(C18,G18/C18,1),IF(C18,G18/C18,0))</f>
        <v>0.7307692307692307</v>
      </c>
    </row>
    <row r="19" spans="3:9" ht="6" customHeight="1">
      <c r="C19" s="69"/>
      <c r="D19" s="7"/>
      <c r="E19" s="69"/>
      <c r="G19" s="8"/>
      <c r="H19" s="9"/>
      <c r="I19" s="75"/>
    </row>
    <row r="20" spans="2:9" ht="13.5" customHeight="1">
      <c r="B20" t="s">
        <v>141</v>
      </c>
      <c r="C20" s="69">
        <v>426</v>
      </c>
      <c r="D20" s="7"/>
      <c r="E20" s="69">
        <v>341</v>
      </c>
      <c r="G20" s="8">
        <f>E20-C20</f>
        <v>-85</v>
      </c>
      <c r="H20" s="9"/>
      <c r="I20" s="75">
        <f>IF(E20&gt;C20,IF(C20,G20/C20,1),IF(C20,G20/C20,0))</f>
        <v>-0.19953051643192488</v>
      </c>
    </row>
    <row r="21" spans="3:9" ht="6" customHeight="1">
      <c r="C21" s="69"/>
      <c r="D21" s="7"/>
      <c r="E21" s="69"/>
      <c r="G21" s="8"/>
      <c r="H21" s="9"/>
      <c r="I21" s="75"/>
    </row>
    <row r="22" spans="2:9" ht="12.75" customHeight="1">
      <c r="B22" t="s">
        <v>142</v>
      </c>
      <c r="C22" s="69">
        <v>141</v>
      </c>
      <c r="D22" s="7"/>
      <c r="E22" s="69">
        <v>263</v>
      </c>
      <c r="G22" s="8">
        <f>E22-C22</f>
        <v>122</v>
      </c>
      <c r="H22" s="9"/>
      <c r="I22" s="75">
        <f>IF(E22&gt;C22,IF(C22,G22/C22,1),IF(C22,G22/C22,0))</f>
        <v>0.8652482269503546</v>
      </c>
    </row>
    <row r="23" spans="3:9" ht="6" customHeight="1">
      <c r="C23" s="69"/>
      <c r="D23" s="7"/>
      <c r="E23" s="69"/>
      <c r="G23" s="8"/>
      <c r="H23" s="9"/>
      <c r="I23" s="75"/>
    </row>
    <row r="24" spans="3:9" ht="6" customHeight="1">
      <c r="C24" s="69"/>
      <c r="D24" s="7"/>
      <c r="E24" s="69"/>
      <c r="G24" s="8"/>
      <c r="H24" s="9"/>
      <c r="I24" s="75"/>
    </row>
    <row r="25" spans="2:9" ht="12.75" hidden="1">
      <c r="B25" t="s">
        <v>9</v>
      </c>
      <c r="C25" s="69">
        <v>114</v>
      </c>
      <c r="D25" s="7"/>
      <c r="E25" s="69">
        <v>114</v>
      </c>
      <c r="G25" s="8">
        <f>E25-C25</f>
        <v>0</v>
      </c>
      <c r="H25" s="9"/>
      <c r="I25" s="75">
        <f>IF(E25&gt;C25,IF(C25,G25/C25,1),IF(C25,G25/C25,0))</f>
        <v>0</v>
      </c>
    </row>
    <row r="26" spans="3:9" ht="6" customHeight="1" hidden="1">
      <c r="C26" s="69"/>
      <c r="D26" s="7"/>
      <c r="E26" s="69"/>
      <c r="G26" s="8"/>
      <c r="H26" s="9"/>
      <c r="I26" s="77"/>
    </row>
    <row r="27" spans="2:9" ht="12.75">
      <c r="B27" s="104" t="s">
        <v>10</v>
      </c>
      <c r="C27" s="71">
        <f>C6+C8+C10+C12+C14+C16+C18+C20+C22</f>
        <v>7084</v>
      </c>
      <c r="D27" s="7"/>
      <c r="E27" s="71">
        <f>E6+E8+E10+E12+E14+E16+E18+E20+E22</f>
        <v>7091</v>
      </c>
      <c r="G27" s="10">
        <f>SUM(G6:G23)</f>
        <v>7</v>
      </c>
      <c r="H27" s="9"/>
      <c r="I27" s="76">
        <f>IF(E27&gt;C27,IF(C27,G27/C27,1),IF(C27,G27/C27,0))</f>
        <v>0.0009881422924901185</v>
      </c>
    </row>
    <row r="28" spans="3:9" ht="12.75">
      <c r="C28" s="68"/>
      <c r="E28" s="68"/>
      <c r="G28" s="5"/>
      <c r="H28" s="6"/>
      <c r="I28" s="74"/>
    </row>
    <row r="29" spans="1:9" ht="12.75">
      <c r="A29" s="4" t="s">
        <v>11</v>
      </c>
      <c r="C29" s="68"/>
      <c r="D29" s="4"/>
      <c r="E29" s="68"/>
      <c r="G29" s="5"/>
      <c r="H29" s="6"/>
      <c r="I29" s="75"/>
    </row>
    <row r="30" spans="3:9" ht="12.75">
      <c r="C30" s="68"/>
      <c r="E30" s="68"/>
      <c r="G30" s="5"/>
      <c r="H30" s="6"/>
      <c r="I30" s="75"/>
    </row>
    <row r="31" spans="2:9" ht="12.75">
      <c r="B31" t="s">
        <v>2</v>
      </c>
      <c r="C31" s="68">
        <v>10872</v>
      </c>
      <c r="E31" s="68">
        <v>10653</v>
      </c>
      <c r="G31" s="5">
        <f>E31-C31</f>
        <v>-219</v>
      </c>
      <c r="H31" s="6"/>
      <c r="I31" s="75">
        <f>IF(E31&gt;C31,IF(C31,G31/C31,1),IF(C31,G31/C31,0))</f>
        <v>-0.020143487858719646</v>
      </c>
    </row>
    <row r="32" spans="3:9" ht="6" customHeight="1">
      <c r="C32" s="68"/>
      <c r="E32" s="68"/>
      <c r="G32" s="5"/>
      <c r="H32" s="6"/>
      <c r="I32" s="75"/>
    </row>
    <row r="33" spans="2:9" ht="12.75">
      <c r="B33" t="s">
        <v>3</v>
      </c>
      <c r="C33" s="68">
        <v>11824</v>
      </c>
      <c r="E33" s="68">
        <v>11891</v>
      </c>
      <c r="G33" s="5">
        <f>E33-C33</f>
        <v>67</v>
      </c>
      <c r="H33" s="6"/>
      <c r="I33" s="75">
        <f>IF(E33&gt;C33,IF(C33,G33/C33,1),IF(C33,G33/C33,0))</f>
        <v>0.005666441136671177</v>
      </c>
    </row>
    <row r="34" spans="3:9" ht="6" customHeight="1">
      <c r="C34" s="68"/>
      <c r="E34" s="68"/>
      <c r="G34" s="5"/>
      <c r="H34" s="6"/>
      <c r="I34" s="75"/>
    </row>
    <row r="35" spans="2:9" ht="12.75">
      <c r="B35" t="s">
        <v>4</v>
      </c>
      <c r="C35" s="68">
        <v>24213.5</v>
      </c>
      <c r="E35" s="68">
        <v>24153.5</v>
      </c>
      <c r="G35" s="5">
        <f>E35-C35</f>
        <v>-60</v>
      </c>
      <c r="H35" s="6"/>
      <c r="I35" s="75">
        <f>IF(E35&gt;C35,IF(C35,G35/C35,1),IF(C35,G35/C35,0))</f>
        <v>-0.0024779565118632167</v>
      </c>
    </row>
    <row r="36" spans="3:9" ht="6" customHeight="1">
      <c r="C36" s="68"/>
      <c r="E36" s="68"/>
      <c r="G36" s="5"/>
      <c r="H36" s="6"/>
      <c r="I36" s="75"/>
    </row>
    <row r="37" spans="2:9" ht="12.75">
      <c r="B37" t="s">
        <v>5</v>
      </c>
      <c r="C37" s="68">
        <v>5192</v>
      </c>
      <c r="E37" s="68">
        <v>5567</v>
      </c>
      <c r="G37" s="5">
        <f>E37-C37</f>
        <v>375</v>
      </c>
      <c r="H37" s="6"/>
      <c r="I37" s="75">
        <f>IF(E37&gt;C37,IF(C37,G37/C37,1),IF(C37,G37/C37,0))</f>
        <v>0.07222650231124808</v>
      </c>
    </row>
    <row r="38" spans="3:9" ht="6" customHeight="1">
      <c r="C38" s="68"/>
      <c r="E38" s="68"/>
      <c r="G38" s="5"/>
      <c r="H38" s="6"/>
      <c r="I38" s="75"/>
    </row>
    <row r="39" spans="2:9" ht="12.75">
      <c r="B39" t="s">
        <v>6</v>
      </c>
      <c r="C39" s="68">
        <v>20588</v>
      </c>
      <c r="E39" s="68">
        <v>20832</v>
      </c>
      <c r="G39" s="5">
        <f>E39-C39</f>
        <v>244</v>
      </c>
      <c r="H39" s="6"/>
      <c r="I39" s="75">
        <f>IF(E39&gt;C39,IF(C39,G39/C39,1),IF(C39,G39/C39,0))</f>
        <v>0.01185156401787449</v>
      </c>
    </row>
    <row r="40" spans="3:9" ht="6" customHeight="1">
      <c r="C40" s="68"/>
      <c r="E40" s="68"/>
      <c r="G40" s="5"/>
      <c r="H40" s="6"/>
      <c r="I40" s="75"/>
    </row>
    <row r="41" spans="2:9" ht="12.75">
      <c r="B41" t="s">
        <v>143</v>
      </c>
      <c r="C41" s="68">
        <v>1773</v>
      </c>
      <c r="E41" s="68">
        <v>1895.5</v>
      </c>
      <c r="G41" s="5">
        <f>E41-C41</f>
        <v>122.5</v>
      </c>
      <c r="H41" s="6"/>
      <c r="I41" s="75">
        <f>IF(E41&gt;C41,IF(C41,G41/C41,1),IF(C41,G41/C41,0))</f>
        <v>0.06909193457416808</v>
      </c>
    </row>
    <row r="42" spans="3:9" ht="6" customHeight="1">
      <c r="C42" s="68"/>
      <c r="E42" s="68"/>
      <c r="G42" s="5"/>
      <c r="H42" s="6"/>
      <c r="I42" s="75"/>
    </row>
    <row r="43" spans="3:9" ht="6" customHeight="1">
      <c r="C43" s="68"/>
      <c r="E43" s="68"/>
      <c r="G43" s="5"/>
      <c r="H43" s="6"/>
      <c r="I43" s="77"/>
    </row>
    <row r="44" spans="2:9" ht="12.75">
      <c r="B44" s="104" t="s">
        <v>10</v>
      </c>
      <c r="C44" s="105">
        <f>C31+C33+C35+C37+C39+C41</f>
        <v>74462.5</v>
      </c>
      <c r="E44" s="105">
        <f>E31+E33+E35+E37+E39+E41</f>
        <v>74992</v>
      </c>
      <c r="G44" s="106">
        <f>SUM(G31:G42)</f>
        <v>529.5</v>
      </c>
      <c r="H44" s="6"/>
      <c r="I44" s="76">
        <f>IF(E44&gt;C44,IF(C44,G44/C44,1),IF(C44,G44/C44,0))</f>
        <v>0.007110961893570589</v>
      </c>
    </row>
    <row r="45" ht="12.75" customHeight="1"/>
    <row r="47" ht="12.75">
      <c r="E47" s="144" t="s">
        <v>160</v>
      </c>
    </row>
    <row r="50" ht="12.75">
      <c r="B50" s="11"/>
    </row>
    <row r="51" ht="12.75">
      <c r="B51" s="11" t="s">
        <v>150</v>
      </c>
    </row>
    <row r="52" ht="9.75" customHeight="1">
      <c r="B52" s="11" t="s">
        <v>144</v>
      </c>
    </row>
    <row r="53" spans="2:3" ht="12.75">
      <c r="B53" s="107" t="s">
        <v>144</v>
      </c>
      <c r="C53" s="143"/>
    </row>
    <row r="55" ht="12.75">
      <c r="B55" s="11"/>
    </row>
  </sheetData>
  <printOptions/>
  <pageMargins left="0.75" right="0.75" top="1.25" bottom="1" header="0.5" footer="0.5"/>
  <pageSetup horizontalDpi="600" verticalDpi="600" orientation="portrait" r:id="rId1"/>
  <headerFooter alignWithMargins="0">
    <oddHeader>&amp;L &amp;CThe University of Alabama in Huntsville
Fall 2006
Final Enrollment</oddHeader>
    <oddFooter>&amp;L&amp;8Office of Institutional Research
&amp;F (ly)
Census: 09/07/06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1" sqref="U21"/>
    </sheetView>
  </sheetViews>
  <sheetFormatPr defaultColWidth="9.140625" defaultRowHeight="10.5" customHeight="1"/>
  <cols>
    <col min="1" max="2" width="2.7109375" style="110" customWidth="1"/>
    <col min="3" max="3" width="11.00390625" style="110" customWidth="1"/>
    <col min="4" max="4" width="0.85546875" style="110" customWidth="1"/>
    <col min="5" max="5" width="6.7109375" style="110" customWidth="1"/>
    <col min="6" max="6" width="0.85546875" style="110" customWidth="1"/>
    <col min="7" max="7" width="6.7109375" style="110" customWidth="1"/>
    <col min="8" max="8" width="0.85546875" style="110" customWidth="1"/>
    <col min="9" max="9" width="6.7109375" style="110" customWidth="1"/>
    <col min="10" max="10" width="0.85546875" style="110" customWidth="1"/>
    <col min="11" max="11" width="6.7109375" style="110" customWidth="1"/>
    <col min="12" max="12" width="0.85546875" style="110" customWidth="1"/>
    <col min="13" max="13" width="6.7109375" style="110" customWidth="1"/>
    <col min="14" max="14" width="0.85546875" style="110" customWidth="1"/>
    <col min="15" max="15" width="6.7109375" style="110" customWidth="1"/>
    <col min="16" max="16" width="0.85546875" style="110" customWidth="1"/>
    <col min="17" max="17" width="6.7109375" style="110" customWidth="1"/>
    <col min="18" max="18" width="0.85546875" style="116" customWidth="1"/>
    <col min="19" max="19" width="6.7109375" style="110" customWidth="1"/>
    <col min="20" max="20" width="0.85546875" style="110" customWidth="1"/>
    <col min="21" max="21" width="6.7109375" style="110" customWidth="1"/>
    <col min="22" max="22" width="0.85546875" style="110" customWidth="1"/>
    <col min="23" max="23" width="6.7109375" style="110" customWidth="1"/>
    <col min="24" max="24" width="0.85546875" style="110" customWidth="1"/>
    <col min="25" max="25" width="6.7109375" style="110" customWidth="1"/>
    <col min="26" max="26" width="0.85546875" style="110" customWidth="1"/>
    <col min="27" max="27" width="6.7109375" style="110" customWidth="1"/>
    <col min="28" max="28" width="0.85546875" style="110" customWidth="1"/>
    <col min="29" max="29" width="6.7109375" style="110" customWidth="1"/>
    <col min="30" max="30" width="0.85546875" style="110" customWidth="1"/>
    <col min="31" max="31" width="6.7109375" style="110" customWidth="1"/>
    <col min="32" max="16384" width="9.140625" style="110" customWidth="1"/>
  </cols>
  <sheetData>
    <row r="1" spans="5:31" ht="12.75" customHeight="1">
      <c r="E1" s="111"/>
      <c r="F1" s="112"/>
      <c r="G1" s="112"/>
      <c r="H1" s="112"/>
      <c r="I1" s="112"/>
      <c r="J1" s="113"/>
      <c r="K1" s="114" t="s">
        <v>145</v>
      </c>
      <c r="L1" s="112"/>
      <c r="M1" s="112"/>
      <c r="N1" s="112"/>
      <c r="O1" s="112"/>
      <c r="P1" s="112"/>
      <c r="Q1" s="115"/>
      <c r="S1" s="111"/>
      <c r="T1" s="112"/>
      <c r="U1" s="112"/>
      <c r="V1" s="112"/>
      <c r="W1" s="112"/>
      <c r="X1" s="113"/>
      <c r="Y1" s="114" t="s">
        <v>157</v>
      </c>
      <c r="Z1" s="112"/>
      <c r="AA1" s="112"/>
      <c r="AB1" s="112"/>
      <c r="AC1" s="112"/>
      <c r="AD1" s="112"/>
      <c r="AE1" s="115"/>
    </row>
    <row r="2" spans="5:31" ht="12.75" customHeight="1">
      <c r="E2" s="117"/>
      <c r="F2" s="116"/>
      <c r="G2" s="116"/>
      <c r="H2" s="116"/>
      <c r="I2" s="116"/>
      <c r="J2" s="116"/>
      <c r="K2" s="117"/>
      <c r="L2" s="116"/>
      <c r="M2" s="116"/>
      <c r="N2" s="116"/>
      <c r="O2" s="116"/>
      <c r="P2" s="116"/>
      <c r="Q2" s="118"/>
      <c r="R2" s="117"/>
      <c r="S2" s="117"/>
      <c r="T2" s="116"/>
      <c r="U2" s="116"/>
      <c r="V2" s="116"/>
      <c r="W2" s="116"/>
      <c r="X2" s="116"/>
      <c r="Y2" s="117"/>
      <c r="Z2" s="116"/>
      <c r="AA2" s="116"/>
      <c r="AB2" s="116"/>
      <c r="AC2" s="116"/>
      <c r="AD2" s="116"/>
      <c r="AE2" s="118"/>
    </row>
    <row r="3" spans="5:31" ht="12.75" customHeight="1">
      <c r="E3" s="117"/>
      <c r="F3" s="119"/>
      <c r="G3" s="120" t="s">
        <v>12</v>
      </c>
      <c r="H3" s="119"/>
      <c r="I3" s="121"/>
      <c r="J3" s="119"/>
      <c r="K3" s="122"/>
      <c r="L3" s="120"/>
      <c r="M3" s="120" t="s">
        <v>8</v>
      </c>
      <c r="N3" s="120"/>
      <c r="O3" s="120"/>
      <c r="P3" s="120"/>
      <c r="Q3" s="123" t="s">
        <v>13</v>
      </c>
      <c r="R3" s="122"/>
      <c r="S3" s="117"/>
      <c r="T3" s="119"/>
      <c r="U3" s="120" t="s">
        <v>12</v>
      </c>
      <c r="V3" s="119"/>
      <c r="W3" s="121"/>
      <c r="X3" s="119"/>
      <c r="Y3" s="122"/>
      <c r="Z3" s="120"/>
      <c r="AA3" s="120" t="s">
        <v>8</v>
      </c>
      <c r="AB3" s="120"/>
      <c r="AC3" s="120"/>
      <c r="AD3" s="120"/>
      <c r="AE3" s="123" t="s">
        <v>13</v>
      </c>
    </row>
    <row r="4" spans="4:31" s="124" customFormat="1" ht="12.75" customHeight="1">
      <c r="D4" s="125"/>
      <c r="E4" s="126" t="s">
        <v>14</v>
      </c>
      <c r="F4" s="127"/>
      <c r="G4" s="127" t="s">
        <v>15</v>
      </c>
      <c r="H4" s="127"/>
      <c r="I4" s="127" t="s">
        <v>10</v>
      </c>
      <c r="J4" s="127"/>
      <c r="K4" s="128" t="s">
        <v>14</v>
      </c>
      <c r="L4" s="127"/>
      <c r="M4" s="127" t="s">
        <v>15</v>
      </c>
      <c r="N4" s="127"/>
      <c r="O4" s="127" t="s">
        <v>10</v>
      </c>
      <c r="P4" s="127"/>
      <c r="Q4" s="129" t="s">
        <v>10</v>
      </c>
      <c r="R4" s="122"/>
      <c r="S4" s="126" t="s">
        <v>14</v>
      </c>
      <c r="T4" s="127"/>
      <c r="U4" s="127" t="s">
        <v>15</v>
      </c>
      <c r="V4" s="127"/>
      <c r="W4" s="127" t="s">
        <v>10</v>
      </c>
      <c r="X4" s="127"/>
      <c r="Y4" s="128" t="s">
        <v>14</v>
      </c>
      <c r="Z4" s="127"/>
      <c r="AA4" s="127" t="s">
        <v>15</v>
      </c>
      <c r="AB4" s="127"/>
      <c r="AC4" s="127" t="s">
        <v>10</v>
      </c>
      <c r="AD4" s="127"/>
      <c r="AE4" s="129" t="s">
        <v>10</v>
      </c>
    </row>
    <row r="5" spans="1:31" ht="12.75" customHeight="1">
      <c r="A5" s="130"/>
      <c r="E5" s="117"/>
      <c r="F5" s="116"/>
      <c r="G5" s="116"/>
      <c r="H5" s="116"/>
      <c r="I5" s="116"/>
      <c r="J5" s="116"/>
      <c r="K5" s="117"/>
      <c r="L5" s="116"/>
      <c r="M5" s="116"/>
      <c r="N5" s="116"/>
      <c r="O5" s="116"/>
      <c r="P5" s="116"/>
      <c r="Q5" s="118"/>
      <c r="R5" s="117"/>
      <c r="S5" s="117"/>
      <c r="T5" s="116"/>
      <c r="U5" s="116"/>
      <c r="V5" s="116"/>
      <c r="W5" s="116"/>
      <c r="X5" s="116"/>
      <c r="Y5" s="117"/>
      <c r="Z5" s="116"/>
      <c r="AA5" s="116"/>
      <c r="AB5" s="116"/>
      <c r="AC5" s="116"/>
      <c r="AD5" s="116"/>
      <c r="AE5" s="118"/>
    </row>
    <row r="6" spans="2:31" ht="12.75" customHeight="1">
      <c r="B6" s="130" t="s">
        <v>16</v>
      </c>
      <c r="E6" s="117"/>
      <c r="F6" s="116"/>
      <c r="G6" s="116"/>
      <c r="H6" s="116"/>
      <c r="I6" s="116"/>
      <c r="J6" s="116"/>
      <c r="K6" s="117"/>
      <c r="L6" s="116"/>
      <c r="M6" s="116"/>
      <c r="N6" s="116"/>
      <c r="O6" s="116"/>
      <c r="P6" s="116"/>
      <c r="Q6" s="118"/>
      <c r="R6" s="117"/>
      <c r="S6" s="117"/>
      <c r="T6" s="116"/>
      <c r="U6" s="116"/>
      <c r="V6" s="116"/>
      <c r="W6" s="116"/>
      <c r="X6" s="116"/>
      <c r="Y6" s="117"/>
      <c r="Z6" s="116"/>
      <c r="AA6" s="116"/>
      <c r="AB6" s="116"/>
      <c r="AC6" s="116"/>
      <c r="AD6" s="116"/>
      <c r="AE6" s="118"/>
    </row>
    <row r="7" spans="3:31" ht="12.75" customHeight="1">
      <c r="C7" s="110" t="s">
        <v>17</v>
      </c>
      <c r="E7" s="117">
        <v>722</v>
      </c>
      <c r="F7" s="116"/>
      <c r="G7" s="116">
        <v>328</v>
      </c>
      <c r="H7" s="116"/>
      <c r="I7" s="116">
        <f aca="true" t="shared" si="0" ref="I7:I15">G7+E7</f>
        <v>1050</v>
      </c>
      <c r="J7" s="116"/>
      <c r="K7" s="117">
        <v>26</v>
      </c>
      <c r="L7" s="116"/>
      <c r="M7" s="116">
        <v>151</v>
      </c>
      <c r="N7" s="116"/>
      <c r="O7" s="116">
        <f aca="true" t="shared" si="1" ref="O7:O15">SUM(K7:M7)</f>
        <v>177</v>
      </c>
      <c r="P7" s="116"/>
      <c r="Q7" s="118">
        <f aca="true" t="shared" si="2" ref="Q7:Q15">O7+I7</f>
        <v>1227</v>
      </c>
      <c r="R7" s="117"/>
      <c r="S7" s="117">
        <v>706</v>
      </c>
      <c r="T7" s="116"/>
      <c r="U7" s="116">
        <v>277</v>
      </c>
      <c r="V7" s="116"/>
      <c r="W7" s="116">
        <f aca="true" t="shared" si="3" ref="W7:W15">U7+S7</f>
        <v>983</v>
      </c>
      <c r="X7" s="116"/>
      <c r="Y7" s="117">
        <v>29</v>
      </c>
      <c r="Z7" s="116"/>
      <c r="AA7" s="116">
        <v>131</v>
      </c>
      <c r="AB7" s="116"/>
      <c r="AC7" s="116">
        <f aca="true" t="shared" si="4" ref="AC7:AC15">SUM(Y7:AA7)</f>
        <v>160</v>
      </c>
      <c r="AD7" s="116"/>
      <c r="AE7" s="118">
        <f aca="true" t="shared" si="5" ref="AE7:AE15">AC7+W7</f>
        <v>1143</v>
      </c>
    </row>
    <row r="8" spans="3:31" ht="12.75" customHeight="1">
      <c r="C8" s="110" t="s">
        <v>18</v>
      </c>
      <c r="E8" s="117">
        <v>1096</v>
      </c>
      <c r="F8" s="116"/>
      <c r="G8" s="116">
        <v>330</v>
      </c>
      <c r="H8" s="116"/>
      <c r="I8" s="116">
        <f t="shared" si="0"/>
        <v>1426</v>
      </c>
      <c r="J8" s="116"/>
      <c r="K8" s="117">
        <v>193</v>
      </c>
      <c r="L8" s="116"/>
      <c r="M8" s="116">
        <v>354</v>
      </c>
      <c r="N8" s="116"/>
      <c r="O8" s="116">
        <f t="shared" si="1"/>
        <v>547</v>
      </c>
      <c r="P8" s="116"/>
      <c r="Q8" s="118">
        <f t="shared" si="2"/>
        <v>1973</v>
      </c>
      <c r="R8" s="117"/>
      <c r="S8" s="117">
        <v>1145</v>
      </c>
      <c r="T8" s="116"/>
      <c r="U8" s="116">
        <v>303</v>
      </c>
      <c r="V8" s="116"/>
      <c r="W8" s="116">
        <f t="shared" si="3"/>
        <v>1448</v>
      </c>
      <c r="X8" s="116"/>
      <c r="Y8" s="117">
        <v>167</v>
      </c>
      <c r="Z8" s="116"/>
      <c r="AA8" s="116">
        <v>371</v>
      </c>
      <c r="AB8" s="116"/>
      <c r="AC8" s="116">
        <f t="shared" si="4"/>
        <v>538</v>
      </c>
      <c r="AD8" s="116"/>
      <c r="AE8" s="118">
        <f t="shared" si="5"/>
        <v>1986</v>
      </c>
    </row>
    <row r="9" spans="3:31" ht="12.75" customHeight="1">
      <c r="C9" s="110" t="s">
        <v>19</v>
      </c>
      <c r="E9" s="117">
        <v>846</v>
      </c>
      <c r="F9" s="116"/>
      <c r="G9" s="116">
        <v>298</v>
      </c>
      <c r="H9" s="116"/>
      <c r="I9" s="116">
        <f t="shared" si="0"/>
        <v>1144</v>
      </c>
      <c r="J9" s="116"/>
      <c r="K9" s="117">
        <v>38</v>
      </c>
      <c r="L9" s="116"/>
      <c r="M9" s="116">
        <v>85</v>
      </c>
      <c r="N9" s="116"/>
      <c r="O9" s="116">
        <f t="shared" si="1"/>
        <v>123</v>
      </c>
      <c r="P9" s="116"/>
      <c r="Q9" s="118">
        <f t="shared" si="2"/>
        <v>1267</v>
      </c>
      <c r="R9" s="117"/>
      <c r="S9" s="117">
        <v>847</v>
      </c>
      <c r="T9" s="116"/>
      <c r="U9" s="116">
        <v>322</v>
      </c>
      <c r="V9" s="116"/>
      <c r="W9" s="116">
        <f t="shared" si="3"/>
        <v>1169</v>
      </c>
      <c r="X9" s="116"/>
      <c r="Y9" s="117">
        <v>31</v>
      </c>
      <c r="Z9" s="116"/>
      <c r="AA9" s="116">
        <v>71</v>
      </c>
      <c r="AB9" s="116"/>
      <c r="AC9" s="116">
        <f t="shared" si="4"/>
        <v>102</v>
      </c>
      <c r="AD9" s="116"/>
      <c r="AE9" s="118">
        <f t="shared" si="5"/>
        <v>1271</v>
      </c>
    </row>
    <row r="10" spans="3:31" ht="12.75" customHeight="1">
      <c r="C10" s="110" t="s">
        <v>20</v>
      </c>
      <c r="E10" s="117">
        <v>504</v>
      </c>
      <c r="F10" s="116"/>
      <c r="G10" s="116">
        <v>170</v>
      </c>
      <c r="H10" s="116"/>
      <c r="I10" s="116">
        <f t="shared" si="0"/>
        <v>674</v>
      </c>
      <c r="J10" s="116"/>
      <c r="K10" s="117">
        <v>42</v>
      </c>
      <c r="L10" s="116"/>
      <c r="M10" s="116">
        <v>74</v>
      </c>
      <c r="N10" s="116"/>
      <c r="O10" s="116">
        <f t="shared" si="1"/>
        <v>116</v>
      </c>
      <c r="P10" s="116"/>
      <c r="Q10" s="118">
        <f t="shared" si="2"/>
        <v>790</v>
      </c>
      <c r="R10" s="117"/>
      <c r="S10" s="117">
        <v>505</v>
      </c>
      <c r="T10" s="116"/>
      <c r="U10" s="116">
        <v>157</v>
      </c>
      <c r="V10" s="116"/>
      <c r="W10" s="116">
        <f t="shared" si="3"/>
        <v>662</v>
      </c>
      <c r="X10" s="116"/>
      <c r="Y10" s="117">
        <v>54</v>
      </c>
      <c r="Z10" s="116"/>
      <c r="AA10" s="116">
        <v>79</v>
      </c>
      <c r="AB10" s="116"/>
      <c r="AC10" s="116">
        <f t="shared" si="4"/>
        <v>133</v>
      </c>
      <c r="AD10" s="116"/>
      <c r="AE10" s="118">
        <f t="shared" si="5"/>
        <v>795</v>
      </c>
    </row>
    <row r="11" spans="3:31" ht="12.75" customHeight="1">
      <c r="C11" s="110" t="s">
        <v>21</v>
      </c>
      <c r="E11" s="117">
        <v>708</v>
      </c>
      <c r="F11" s="116"/>
      <c r="G11" s="116">
        <v>218</v>
      </c>
      <c r="H11" s="116"/>
      <c r="I11" s="116">
        <f t="shared" si="0"/>
        <v>926</v>
      </c>
      <c r="J11" s="116"/>
      <c r="K11" s="117">
        <v>183</v>
      </c>
      <c r="L11" s="116"/>
      <c r="M11" s="116">
        <v>122</v>
      </c>
      <c r="N11" s="116"/>
      <c r="O11" s="116">
        <f t="shared" si="1"/>
        <v>305</v>
      </c>
      <c r="P11" s="116"/>
      <c r="Q11" s="118">
        <f t="shared" si="2"/>
        <v>1231</v>
      </c>
      <c r="R11" s="117"/>
      <c r="S11" s="117">
        <v>717</v>
      </c>
      <c r="T11" s="116"/>
      <c r="U11" s="116">
        <v>215</v>
      </c>
      <c r="V11" s="116"/>
      <c r="W11" s="116">
        <f t="shared" si="3"/>
        <v>932</v>
      </c>
      <c r="X11" s="116"/>
      <c r="Y11" s="117">
        <v>189</v>
      </c>
      <c r="Z11" s="116"/>
      <c r="AA11" s="116">
        <v>125</v>
      </c>
      <c r="AB11" s="116"/>
      <c r="AC11" s="116">
        <f t="shared" si="4"/>
        <v>314</v>
      </c>
      <c r="AD11" s="116"/>
      <c r="AE11" s="118">
        <f t="shared" si="5"/>
        <v>1246</v>
      </c>
    </row>
    <row r="12" spans="3:31" ht="12.75" customHeight="1">
      <c r="C12" s="131" t="s">
        <v>70</v>
      </c>
      <c r="E12" s="117">
        <v>216</v>
      </c>
      <c r="F12" s="116"/>
      <c r="G12" s="116">
        <v>169</v>
      </c>
      <c r="H12" s="116"/>
      <c r="I12" s="116">
        <f t="shared" si="0"/>
        <v>385</v>
      </c>
      <c r="J12" s="116"/>
      <c r="K12" s="117"/>
      <c r="L12" s="116"/>
      <c r="M12" s="116">
        <v>41</v>
      </c>
      <c r="N12" s="116"/>
      <c r="O12" s="116">
        <f t="shared" si="1"/>
        <v>41</v>
      </c>
      <c r="P12" s="116"/>
      <c r="Q12" s="118">
        <f t="shared" si="2"/>
        <v>426</v>
      </c>
      <c r="R12" s="117"/>
      <c r="S12" s="117">
        <v>260</v>
      </c>
      <c r="T12" s="116"/>
      <c r="U12" s="116">
        <v>75</v>
      </c>
      <c r="V12" s="116"/>
      <c r="W12" s="116">
        <f t="shared" si="3"/>
        <v>335</v>
      </c>
      <c r="X12" s="116"/>
      <c r="Y12" s="117">
        <v>1</v>
      </c>
      <c r="Z12" s="116"/>
      <c r="AA12" s="116">
        <v>5</v>
      </c>
      <c r="AB12" s="116"/>
      <c r="AC12" s="116">
        <f t="shared" si="4"/>
        <v>6</v>
      </c>
      <c r="AD12" s="116"/>
      <c r="AE12" s="118">
        <f t="shared" si="5"/>
        <v>341</v>
      </c>
    </row>
    <row r="13" spans="3:31" ht="12.75" customHeight="1">
      <c r="C13" s="110" t="s">
        <v>22</v>
      </c>
      <c r="E13" s="117">
        <v>9</v>
      </c>
      <c r="F13" s="116"/>
      <c r="G13" s="116">
        <v>47</v>
      </c>
      <c r="H13" s="116"/>
      <c r="I13" s="116">
        <f t="shared" si="0"/>
        <v>56</v>
      </c>
      <c r="J13" s="116"/>
      <c r="K13" s="117">
        <v>2</v>
      </c>
      <c r="L13" s="116"/>
      <c r="M13" s="116">
        <v>83</v>
      </c>
      <c r="N13" s="116"/>
      <c r="O13" s="116">
        <f t="shared" si="1"/>
        <v>85</v>
      </c>
      <c r="P13" s="116"/>
      <c r="Q13" s="118">
        <f t="shared" si="2"/>
        <v>141</v>
      </c>
      <c r="R13" s="117"/>
      <c r="S13" s="117">
        <v>11</v>
      </c>
      <c r="T13" s="116"/>
      <c r="U13" s="116">
        <v>133</v>
      </c>
      <c r="V13" s="116"/>
      <c r="W13" s="116">
        <f t="shared" si="3"/>
        <v>144</v>
      </c>
      <c r="X13" s="116"/>
      <c r="Y13" s="117">
        <v>3</v>
      </c>
      <c r="Z13" s="116"/>
      <c r="AA13" s="116">
        <v>116</v>
      </c>
      <c r="AB13" s="116"/>
      <c r="AC13" s="116">
        <f t="shared" si="4"/>
        <v>119</v>
      </c>
      <c r="AD13" s="116"/>
      <c r="AE13" s="118">
        <f t="shared" si="5"/>
        <v>263</v>
      </c>
    </row>
    <row r="14" spans="3:31" ht="12.75" customHeight="1">
      <c r="C14" s="110" t="s">
        <v>125</v>
      </c>
      <c r="E14" s="117">
        <v>0</v>
      </c>
      <c r="F14" s="116"/>
      <c r="G14" s="116">
        <v>26</v>
      </c>
      <c r="H14" s="116"/>
      <c r="I14" s="116">
        <f t="shared" si="0"/>
        <v>26</v>
      </c>
      <c r="J14" s="116"/>
      <c r="K14" s="132"/>
      <c r="L14" s="116"/>
      <c r="M14" s="133"/>
      <c r="N14" s="116"/>
      <c r="O14" s="116">
        <f t="shared" si="1"/>
        <v>0</v>
      </c>
      <c r="P14" s="116"/>
      <c r="Q14" s="118">
        <f t="shared" si="2"/>
        <v>26</v>
      </c>
      <c r="R14" s="117"/>
      <c r="S14" s="117">
        <v>1</v>
      </c>
      <c r="T14" s="116"/>
      <c r="U14" s="116">
        <v>44</v>
      </c>
      <c r="V14" s="116"/>
      <c r="W14" s="116">
        <f t="shared" si="3"/>
        <v>45</v>
      </c>
      <c r="X14" s="116"/>
      <c r="Y14" s="132"/>
      <c r="Z14" s="116"/>
      <c r="AA14" s="133"/>
      <c r="AB14" s="116"/>
      <c r="AC14" s="116">
        <f t="shared" si="4"/>
        <v>0</v>
      </c>
      <c r="AD14" s="116"/>
      <c r="AE14" s="118">
        <f t="shared" si="5"/>
        <v>45</v>
      </c>
    </row>
    <row r="15" spans="3:31" ht="12.75" customHeight="1">
      <c r="C15" s="110" t="s">
        <v>24</v>
      </c>
      <c r="E15" s="117">
        <v>0</v>
      </c>
      <c r="F15" s="116"/>
      <c r="G15" s="116">
        <v>3</v>
      </c>
      <c r="H15" s="116"/>
      <c r="I15" s="116">
        <f t="shared" si="0"/>
        <v>3</v>
      </c>
      <c r="J15" s="116"/>
      <c r="K15" s="117"/>
      <c r="L15" s="116"/>
      <c r="M15" s="116"/>
      <c r="N15" s="116"/>
      <c r="O15" s="116">
        <f t="shared" si="1"/>
        <v>0</v>
      </c>
      <c r="P15" s="116"/>
      <c r="Q15" s="118">
        <f t="shared" si="2"/>
        <v>3</v>
      </c>
      <c r="R15" s="117"/>
      <c r="S15" s="117">
        <v>0</v>
      </c>
      <c r="T15" s="116"/>
      <c r="U15" s="116">
        <v>1</v>
      </c>
      <c r="V15" s="116"/>
      <c r="W15" s="116">
        <f t="shared" si="3"/>
        <v>1</v>
      </c>
      <c r="X15" s="116"/>
      <c r="Y15" s="117"/>
      <c r="Z15" s="116"/>
      <c r="AA15" s="116"/>
      <c r="AB15" s="116"/>
      <c r="AC15" s="116">
        <f t="shared" si="4"/>
        <v>0</v>
      </c>
      <c r="AD15" s="116"/>
      <c r="AE15" s="118">
        <f t="shared" si="5"/>
        <v>1</v>
      </c>
    </row>
    <row r="16" spans="5:31" ht="12.75" customHeight="1">
      <c r="E16" s="117"/>
      <c r="F16" s="116"/>
      <c r="G16" s="116"/>
      <c r="H16" s="116"/>
      <c r="I16" s="116"/>
      <c r="J16" s="116"/>
      <c r="K16" s="117"/>
      <c r="L16" s="116"/>
      <c r="M16" s="116"/>
      <c r="N16" s="116"/>
      <c r="O16" s="116"/>
      <c r="P16" s="116"/>
      <c r="Q16" s="118"/>
      <c r="R16" s="117"/>
      <c r="S16" s="117"/>
      <c r="T16" s="116"/>
      <c r="U16" s="116"/>
      <c r="V16" s="116"/>
      <c r="W16" s="116"/>
      <c r="X16" s="116"/>
      <c r="Y16" s="117"/>
      <c r="Z16" s="116"/>
      <c r="AA16" s="116"/>
      <c r="AB16" s="116"/>
      <c r="AC16" s="116"/>
      <c r="AD16" s="116"/>
      <c r="AE16" s="118"/>
    </row>
    <row r="17" spans="2:31" s="134" customFormat="1" ht="12.75" customHeight="1">
      <c r="B17" s="135" t="s">
        <v>27</v>
      </c>
      <c r="C17" s="136"/>
      <c r="D17" s="137"/>
      <c r="E17" s="135">
        <f>SUM(E7:E15)</f>
        <v>4101</v>
      </c>
      <c r="F17" s="136"/>
      <c r="G17" s="136">
        <f>SUM(G7:G15)</f>
        <v>1589</v>
      </c>
      <c r="H17" s="136"/>
      <c r="I17" s="136">
        <f>SUM(I7:I15)</f>
        <v>5690</v>
      </c>
      <c r="J17" s="136"/>
      <c r="K17" s="135">
        <f>SUM(K7:K15)</f>
        <v>484</v>
      </c>
      <c r="L17" s="136"/>
      <c r="M17" s="136">
        <f>SUM(M7:M15)</f>
        <v>910</v>
      </c>
      <c r="N17" s="136"/>
      <c r="O17" s="136">
        <f>SUM(O7:O15)</f>
        <v>1394</v>
      </c>
      <c r="P17" s="138"/>
      <c r="Q17" s="140">
        <f>SUM(Q7:Q15)</f>
        <v>7084</v>
      </c>
      <c r="R17" s="139"/>
      <c r="S17" s="135">
        <f>SUM(S7:S15)</f>
        <v>4192</v>
      </c>
      <c r="T17" s="136"/>
      <c r="U17" s="136">
        <f>SUM(U7:U15)</f>
        <v>1527</v>
      </c>
      <c r="V17" s="136"/>
      <c r="W17" s="136">
        <f>SUM(W7:W15)</f>
        <v>5719</v>
      </c>
      <c r="X17" s="136"/>
      <c r="Y17" s="135">
        <f>SUM(Y7:Y15)</f>
        <v>474</v>
      </c>
      <c r="Z17" s="136"/>
      <c r="AA17" s="136">
        <f>SUM(AA7:AA15)</f>
        <v>898</v>
      </c>
      <c r="AB17" s="136"/>
      <c r="AC17" s="136">
        <f>SUM(AC7:AC15)</f>
        <v>1372</v>
      </c>
      <c r="AD17" s="138"/>
      <c r="AE17" s="140">
        <f>SUM(AE7:AE15)</f>
        <v>7091</v>
      </c>
    </row>
    <row r="18" spans="2:31" ht="12.75" customHeight="1">
      <c r="B18" s="141"/>
      <c r="Q18" s="118"/>
      <c r="AE18" s="118"/>
    </row>
    <row r="21" ht="10.5" customHeight="1">
      <c r="U21" s="134" t="s">
        <v>160</v>
      </c>
    </row>
    <row r="26" ht="12.75" customHeight="1"/>
  </sheetData>
  <printOptions/>
  <pageMargins left="0.25" right="0.25" top="1.5" bottom="1" header="0.5" footer="0.5"/>
  <pageSetup horizontalDpi="600" verticalDpi="600" orientation="landscape" scale="97" r:id="rId2"/>
  <headerFooter alignWithMargins="0">
    <oddHeader>&amp;CThe University of Alabama in Huntsville
Headcount Enrollment Report
Fall 2006</oddHeader>
    <oddFooter>&amp;L&amp;7Office of Institutional Research
&amp;F (ly)
Census: 09/07/06
&amp;C&amp;8&amp;P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28" sqref="Q28"/>
    </sheetView>
  </sheetViews>
  <sheetFormatPr defaultColWidth="9.140625" defaultRowHeight="10.5" customHeight="1"/>
  <cols>
    <col min="1" max="2" width="2.7109375" style="12" customWidth="1"/>
    <col min="3" max="3" width="11.00390625" style="12" customWidth="1"/>
    <col min="4" max="4" width="6.7109375" style="12" customWidth="1"/>
    <col min="5" max="5" width="1.7109375" style="12" customWidth="1"/>
    <col min="6" max="6" width="0.85546875" style="12" customWidth="1"/>
    <col min="7" max="7" width="6.7109375" style="12" customWidth="1"/>
    <col min="8" max="8" width="0.85546875" style="12" customWidth="1"/>
    <col min="9" max="9" width="6.7109375" style="12" customWidth="1"/>
    <col min="10" max="10" width="0.85546875" style="12" customWidth="1"/>
    <col min="11" max="11" width="6.7109375" style="12" customWidth="1"/>
    <col min="12" max="12" width="0.85546875" style="12" customWidth="1"/>
    <col min="13" max="13" width="6.7109375" style="12" customWidth="1"/>
    <col min="14" max="14" width="0.85546875" style="12" customWidth="1"/>
    <col min="15" max="15" width="6.7109375" style="12" customWidth="1"/>
    <col min="16" max="16" width="0.85546875" style="12" customWidth="1"/>
    <col min="17" max="17" width="6.7109375" style="12" customWidth="1"/>
    <col min="18" max="18" width="0.85546875" style="12" customWidth="1"/>
    <col min="19" max="19" width="6.7109375" style="12" customWidth="1"/>
    <col min="20" max="20" width="0.85546875" style="18" customWidth="1"/>
    <col min="21" max="21" width="6.7109375" style="12" customWidth="1"/>
    <col min="22" max="22" width="0.85546875" style="12" customWidth="1"/>
    <col min="23" max="23" width="6.7109375" style="12" customWidth="1"/>
    <col min="24" max="24" width="0.85546875" style="12" customWidth="1"/>
    <col min="25" max="25" width="6.7109375" style="12" customWidth="1"/>
    <col min="26" max="26" width="0.85546875" style="12" customWidth="1"/>
    <col min="27" max="27" width="6.7109375" style="12" customWidth="1"/>
    <col min="28" max="28" width="0.85546875" style="12" customWidth="1"/>
    <col min="29" max="29" width="6.7109375" style="12" customWidth="1"/>
    <col min="30" max="30" width="0.85546875" style="12" customWidth="1"/>
    <col min="31" max="31" width="6.7109375" style="12" customWidth="1"/>
    <col min="32" max="32" width="0.85546875" style="12" customWidth="1"/>
    <col min="33" max="33" width="6.7109375" style="12" customWidth="1"/>
    <col min="34" max="16384" width="9.140625" style="12" customWidth="1"/>
  </cols>
  <sheetData>
    <row r="1" spans="7:33" ht="10.5" customHeight="1">
      <c r="G1" s="13"/>
      <c r="H1" s="14"/>
      <c r="I1" s="14"/>
      <c r="J1" s="14"/>
      <c r="K1" s="14"/>
      <c r="L1" s="15"/>
      <c r="M1" s="16" t="s">
        <v>127</v>
      </c>
      <c r="N1" s="14"/>
      <c r="O1" s="14"/>
      <c r="P1" s="14"/>
      <c r="Q1" s="14"/>
      <c r="R1" s="14"/>
      <c r="S1" s="17"/>
      <c r="U1" s="13"/>
      <c r="V1" s="14"/>
      <c r="W1" s="14"/>
      <c r="X1" s="14"/>
      <c r="Y1" s="14"/>
      <c r="Z1" s="15"/>
      <c r="AA1" s="16" t="s">
        <v>128</v>
      </c>
      <c r="AB1" s="14"/>
      <c r="AC1" s="14"/>
      <c r="AD1" s="14"/>
      <c r="AE1" s="14"/>
      <c r="AF1" s="14"/>
      <c r="AG1" s="17"/>
    </row>
    <row r="2" spans="7:33" ht="10.5" customHeight="1">
      <c r="G2" s="19"/>
      <c r="H2" s="18"/>
      <c r="I2" s="18"/>
      <c r="J2" s="18"/>
      <c r="K2" s="18"/>
      <c r="L2" s="18"/>
      <c r="M2" s="19"/>
      <c r="N2" s="18"/>
      <c r="O2" s="18"/>
      <c r="P2" s="18"/>
      <c r="Q2" s="18"/>
      <c r="R2" s="18"/>
      <c r="S2" s="20"/>
      <c r="T2" s="19"/>
      <c r="U2" s="19"/>
      <c r="V2" s="18"/>
      <c r="W2" s="18"/>
      <c r="X2" s="18"/>
      <c r="Y2" s="18"/>
      <c r="Z2" s="18"/>
      <c r="AA2" s="19"/>
      <c r="AB2" s="18"/>
      <c r="AC2" s="18"/>
      <c r="AD2" s="18"/>
      <c r="AE2" s="18"/>
      <c r="AF2" s="18"/>
      <c r="AG2" s="20"/>
    </row>
    <row r="3" spans="7:33" ht="10.5" customHeight="1">
      <c r="G3" s="19"/>
      <c r="H3" s="21"/>
      <c r="I3" s="22" t="s">
        <v>12</v>
      </c>
      <c r="J3" s="21"/>
      <c r="K3" s="23"/>
      <c r="L3" s="21"/>
      <c r="M3" s="24"/>
      <c r="N3" s="22"/>
      <c r="O3" s="22" t="s">
        <v>8</v>
      </c>
      <c r="P3" s="22"/>
      <c r="Q3" s="22"/>
      <c r="R3" s="22"/>
      <c r="S3" s="25" t="s">
        <v>13</v>
      </c>
      <c r="T3" s="24"/>
      <c r="U3" s="19"/>
      <c r="V3" s="21"/>
      <c r="W3" s="22" t="s">
        <v>12</v>
      </c>
      <c r="X3" s="21"/>
      <c r="Y3" s="23"/>
      <c r="Z3" s="21"/>
      <c r="AA3" s="24"/>
      <c r="AB3" s="22"/>
      <c r="AC3" s="22" t="s">
        <v>8</v>
      </c>
      <c r="AD3" s="22"/>
      <c r="AE3" s="22"/>
      <c r="AF3" s="22"/>
      <c r="AG3" s="25" t="s">
        <v>13</v>
      </c>
    </row>
    <row r="4" spans="6:33" s="26" customFormat="1" ht="10.5" customHeight="1">
      <c r="F4" s="27"/>
      <c r="G4" s="28" t="s">
        <v>14</v>
      </c>
      <c r="H4" s="29"/>
      <c r="I4" s="29" t="s">
        <v>15</v>
      </c>
      <c r="J4" s="29"/>
      <c r="K4" s="29" t="s">
        <v>10</v>
      </c>
      <c r="L4" s="29"/>
      <c r="M4" s="30" t="s">
        <v>14</v>
      </c>
      <c r="N4" s="29"/>
      <c r="O4" s="29" t="s">
        <v>15</v>
      </c>
      <c r="P4" s="29"/>
      <c r="Q4" s="29" t="s">
        <v>10</v>
      </c>
      <c r="R4" s="29"/>
      <c r="S4" s="31" t="s">
        <v>10</v>
      </c>
      <c r="T4" s="24"/>
      <c r="U4" s="28" t="s">
        <v>14</v>
      </c>
      <c r="V4" s="29"/>
      <c r="W4" s="29" t="s">
        <v>15</v>
      </c>
      <c r="X4" s="29"/>
      <c r="Y4" s="29" t="s">
        <v>10</v>
      </c>
      <c r="Z4" s="29"/>
      <c r="AA4" s="30" t="s">
        <v>14</v>
      </c>
      <c r="AB4" s="29"/>
      <c r="AC4" s="29" t="s">
        <v>15</v>
      </c>
      <c r="AD4" s="29"/>
      <c r="AE4" s="29" t="s">
        <v>10</v>
      </c>
      <c r="AF4" s="29"/>
      <c r="AG4" s="31" t="s">
        <v>10</v>
      </c>
    </row>
    <row r="5" spans="1:33" ht="9.75" customHeight="1">
      <c r="A5" s="32"/>
      <c r="G5" s="19"/>
      <c r="H5" s="18"/>
      <c r="I5" s="18"/>
      <c r="J5" s="18"/>
      <c r="K5" s="18"/>
      <c r="L5" s="18"/>
      <c r="M5" s="19"/>
      <c r="N5" s="18"/>
      <c r="O5" s="18"/>
      <c r="P5" s="18"/>
      <c r="Q5" s="18"/>
      <c r="R5" s="18"/>
      <c r="S5" s="20"/>
      <c r="T5" s="19"/>
      <c r="U5" s="19"/>
      <c r="V5" s="18"/>
      <c r="W5" s="18"/>
      <c r="X5" s="18"/>
      <c r="Y5" s="18"/>
      <c r="Z5" s="18"/>
      <c r="AA5" s="19"/>
      <c r="AB5" s="18"/>
      <c r="AC5" s="18"/>
      <c r="AD5" s="18"/>
      <c r="AE5" s="18"/>
      <c r="AF5" s="18"/>
      <c r="AG5" s="20"/>
    </row>
    <row r="6" spans="2:33" ht="9.75" customHeight="1">
      <c r="B6" s="32" t="s">
        <v>16</v>
      </c>
      <c r="G6" s="19"/>
      <c r="H6" s="18"/>
      <c r="I6" s="18"/>
      <c r="J6" s="18"/>
      <c r="K6" s="18"/>
      <c r="L6" s="18"/>
      <c r="M6" s="19"/>
      <c r="N6" s="18"/>
      <c r="O6" s="18"/>
      <c r="P6" s="18"/>
      <c r="Q6" s="18"/>
      <c r="R6" s="18"/>
      <c r="S6" s="20"/>
      <c r="T6" s="19"/>
      <c r="U6" s="19"/>
      <c r="V6" s="18"/>
      <c r="W6" s="18"/>
      <c r="X6" s="18"/>
      <c r="Y6" s="18"/>
      <c r="Z6" s="18"/>
      <c r="AA6" s="19"/>
      <c r="AB6" s="18"/>
      <c r="AC6" s="18"/>
      <c r="AD6" s="18"/>
      <c r="AE6" s="18"/>
      <c r="AF6" s="18"/>
      <c r="AG6" s="20"/>
    </row>
    <row r="7" spans="3:33" ht="9.75" customHeight="1">
      <c r="C7" s="12" t="s">
        <v>17</v>
      </c>
      <c r="G7" s="19">
        <v>600</v>
      </c>
      <c r="H7" s="18"/>
      <c r="I7" s="18">
        <v>303</v>
      </c>
      <c r="J7" s="18"/>
      <c r="K7" s="18">
        <f aca="true" t="shared" si="0" ref="K7:K17">I7+G7</f>
        <v>903</v>
      </c>
      <c r="L7" s="18"/>
      <c r="M7" s="19">
        <v>21</v>
      </c>
      <c r="N7" s="18"/>
      <c r="O7" s="18">
        <v>130</v>
      </c>
      <c r="P7" s="18"/>
      <c r="Q7" s="18">
        <f aca="true" t="shared" si="1" ref="Q7:Q16">SUM(M7:O7)</f>
        <v>151</v>
      </c>
      <c r="R7" s="18"/>
      <c r="S7" s="20">
        <f aca="true" t="shared" si="2" ref="S7:S17">Q7+K7</f>
        <v>1054</v>
      </c>
      <c r="T7" s="19"/>
      <c r="U7" s="19">
        <v>715</v>
      </c>
      <c r="V7" s="18"/>
      <c r="W7" s="18">
        <v>272</v>
      </c>
      <c r="X7" s="18"/>
      <c r="Y7" s="18">
        <f aca="true" t="shared" si="3" ref="Y7:Y17">W7+U7</f>
        <v>987</v>
      </c>
      <c r="Z7" s="18"/>
      <c r="AA7" s="19">
        <v>35</v>
      </c>
      <c r="AB7" s="18"/>
      <c r="AC7" s="18">
        <v>150</v>
      </c>
      <c r="AD7" s="18"/>
      <c r="AE7" s="18">
        <f aca="true" t="shared" si="4" ref="AE7:AE16">SUM(AA7:AC7)</f>
        <v>185</v>
      </c>
      <c r="AF7" s="18"/>
      <c r="AG7" s="20">
        <f aca="true" t="shared" si="5" ref="AG7:AG17">AE7+Y7</f>
        <v>1172</v>
      </c>
    </row>
    <row r="8" spans="3:33" ht="9.75" customHeight="1">
      <c r="C8" s="12" t="s">
        <v>18</v>
      </c>
      <c r="G8" s="19">
        <v>914</v>
      </c>
      <c r="H8" s="18"/>
      <c r="I8" s="18">
        <v>333</v>
      </c>
      <c r="J8" s="18"/>
      <c r="K8" s="18">
        <f t="shared" si="0"/>
        <v>1247</v>
      </c>
      <c r="L8" s="18"/>
      <c r="M8" s="19">
        <v>167</v>
      </c>
      <c r="N8" s="18"/>
      <c r="O8" s="18">
        <v>291</v>
      </c>
      <c r="P8" s="18"/>
      <c r="Q8" s="18">
        <f t="shared" si="1"/>
        <v>458</v>
      </c>
      <c r="R8" s="18"/>
      <c r="S8" s="20">
        <f t="shared" si="2"/>
        <v>1705</v>
      </c>
      <c r="T8" s="19"/>
      <c r="U8" s="19">
        <v>937</v>
      </c>
      <c r="V8" s="18"/>
      <c r="W8" s="18">
        <v>312</v>
      </c>
      <c r="X8" s="18"/>
      <c r="Y8" s="18">
        <f t="shared" si="3"/>
        <v>1249</v>
      </c>
      <c r="Z8" s="18"/>
      <c r="AA8" s="19">
        <v>179</v>
      </c>
      <c r="AB8" s="18"/>
      <c r="AC8" s="18">
        <v>268</v>
      </c>
      <c r="AD8" s="18"/>
      <c r="AE8" s="18">
        <f t="shared" si="4"/>
        <v>447</v>
      </c>
      <c r="AF8" s="18"/>
      <c r="AG8" s="20">
        <f t="shared" si="5"/>
        <v>1696</v>
      </c>
    </row>
    <row r="9" spans="3:33" ht="9.75" customHeight="1">
      <c r="C9" s="12" t="s">
        <v>19</v>
      </c>
      <c r="G9" s="19">
        <v>632</v>
      </c>
      <c r="H9" s="18"/>
      <c r="I9" s="18">
        <v>240</v>
      </c>
      <c r="J9" s="18"/>
      <c r="K9" s="18">
        <f t="shared" si="0"/>
        <v>872</v>
      </c>
      <c r="L9" s="18"/>
      <c r="M9" s="19">
        <v>30</v>
      </c>
      <c r="N9" s="18"/>
      <c r="O9" s="18">
        <v>50</v>
      </c>
      <c r="P9" s="18"/>
      <c r="Q9" s="18">
        <f t="shared" si="1"/>
        <v>80</v>
      </c>
      <c r="R9" s="18"/>
      <c r="S9" s="20">
        <f t="shared" si="2"/>
        <v>952</v>
      </c>
      <c r="T9" s="19"/>
      <c r="U9" s="19">
        <v>641</v>
      </c>
      <c r="V9" s="18"/>
      <c r="W9" s="18">
        <v>249</v>
      </c>
      <c r="X9" s="18"/>
      <c r="Y9" s="18">
        <f t="shared" si="3"/>
        <v>890</v>
      </c>
      <c r="Z9" s="18"/>
      <c r="AA9" s="19">
        <v>30</v>
      </c>
      <c r="AB9" s="18"/>
      <c r="AC9" s="18">
        <v>49</v>
      </c>
      <c r="AD9" s="18"/>
      <c r="AE9" s="18">
        <f t="shared" si="4"/>
        <v>79</v>
      </c>
      <c r="AF9" s="18"/>
      <c r="AG9" s="20">
        <f t="shared" si="5"/>
        <v>969</v>
      </c>
    </row>
    <row r="10" spans="3:33" ht="9.75" customHeight="1">
      <c r="C10" s="12" t="s">
        <v>20</v>
      </c>
      <c r="G10" s="19">
        <v>299</v>
      </c>
      <c r="H10" s="18"/>
      <c r="I10" s="18">
        <v>97</v>
      </c>
      <c r="J10" s="18"/>
      <c r="K10" s="18">
        <f t="shared" si="0"/>
        <v>396</v>
      </c>
      <c r="L10" s="18"/>
      <c r="M10" s="19">
        <v>87</v>
      </c>
      <c r="N10" s="18"/>
      <c r="O10" s="18">
        <v>104</v>
      </c>
      <c r="P10" s="18"/>
      <c r="Q10" s="18">
        <f t="shared" si="1"/>
        <v>191</v>
      </c>
      <c r="R10" s="18"/>
      <c r="S10" s="20">
        <f t="shared" si="2"/>
        <v>587</v>
      </c>
      <c r="T10" s="19"/>
      <c r="U10" s="19">
        <v>347</v>
      </c>
      <c r="V10" s="18"/>
      <c r="W10" s="18">
        <v>98</v>
      </c>
      <c r="X10" s="18"/>
      <c r="Y10" s="18">
        <f t="shared" si="3"/>
        <v>445</v>
      </c>
      <c r="Z10" s="18"/>
      <c r="AA10" s="19">
        <v>56</v>
      </c>
      <c r="AB10" s="18"/>
      <c r="AC10" s="18">
        <v>111</v>
      </c>
      <c r="AD10" s="18"/>
      <c r="AE10" s="18">
        <f t="shared" si="4"/>
        <v>167</v>
      </c>
      <c r="AF10" s="18"/>
      <c r="AG10" s="20">
        <f t="shared" si="5"/>
        <v>612</v>
      </c>
    </row>
    <row r="11" spans="3:33" ht="9.75" customHeight="1">
      <c r="C11" s="12" t="s">
        <v>21</v>
      </c>
      <c r="G11" s="19">
        <v>522</v>
      </c>
      <c r="H11" s="18"/>
      <c r="I11" s="18">
        <v>290</v>
      </c>
      <c r="J11" s="18"/>
      <c r="K11" s="18">
        <f t="shared" si="0"/>
        <v>812</v>
      </c>
      <c r="L11" s="18"/>
      <c r="M11" s="19">
        <v>165</v>
      </c>
      <c r="N11" s="18"/>
      <c r="O11" s="18">
        <v>111</v>
      </c>
      <c r="P11" s="18"/>
      <c r="Q11" s="18">
        <f t="shared" si="1"/>
        <v>276</v>
      </c>
      <c r="R11" s="18"/>
      <c r="S11" s="20">
        <f t="shared" si="2"/>
        <v>1088</v>
      </c>
      <c r="T11" s="19"/>
      <c r="U11" s="19">
        <v>541</v>
      </c>
      <c r="V11" s="18"/>
      <c r="W11" s="18">
        <v>233</v>
      </c>
      <c r="X11" s="18"/>
      <c r="Y11" s="18">
        <f t="shared" si="3"/>
        <v>774</v>
      </c>
      <c r="Z11" s="18"/>
      <c r="AA11" s="19">
        <v>155</v>
      </c>
      <c r="AB11" s="18"/>
      <c r="AC11" s="18">
        <v>119</v>
      </c>
      <c r="AD11" s="18"/>
      <c r="AE11" s="18">
        <f t="shared" si="4"/>
        <v>274</v>
      </c>
      <c r="AF11" s="18"/>
      <c r="AG11" s="20">
        <f t="shared" si="5"/>
        <v>1048</v>
      </c>
    </row>
    <row r="12" spans="3:33" ht="9.75" customHeight="1">
      <c r="C12" s="12" t="s">
        <v>121</v>
      </c>
      <c r="G12" s="19">
        <v>105</v>
      </c>
      <c r="H12" s="18"/>
      <c r="I12" s="18">
        <v>25</v>
      </c>
      <c r="J12" s="18"/>
      <c r="K12" s="18">
        <f t="shared" si="0"/>
        <v>130</v>
      </c>
      <c r="L12" s="18"/>
      <c r="M12" s="19">
        <v>0</v>
      </c>
      <c r="N12" s="18"/>
      <c r="O12" s="18">
        <v>0</v>
      </c>
      <c r="P12" s="18"/>
      <c r="Q12" s="18">
        <f t="shared" si="1"/>
        <v>0</v>
      </c>
      <c r="R12" s="18"/>
      <c r="S12" s="20">
        <f t="shared" si="2"/>
        <v>130</v>
      </c>
      <c r="T12" s="19"/>
      <c r="U12" s="19">
        <v>158</v>
      </c>
      <c r="V12" s="18"/>
      <c r="W12" s="18">
        <v>37</v>
      </c>
      <c r="X12" s="18"/>
      <c r="Y12" s="18">
        <f t="shared" si="3"/>
        <v>195</v>
      </c>
      <c r="Z12" s="18"/>
      <c r="AA12" s="19">
        <v>0</v>
      </c>
      <c r="AB12" s="18"/>
      <c r="AC12" s="18">
        <v>1</v>
      </c>
      <c r="AD12" s="18"/>
      <c r="AE12" s="18">
        <f t="shared" si="4"/>
        <v>1</v>
      </c>
      <c r="AF12" s="18"/>
      <c r="AG12" s="20">
        <f t="shared" si="5"/>
        <v>196</v>
      </c>
    </row>
    <row r="13" spans="3:33" ht="9.75" customHeight="1">
      <c r="C13" s="12" t="s">
        <v>22</v>
      </c>
      <c r="G13" s="19">
        <v>30</v>
      </c>
      <c r="H13" s="18"/>
      <c r="I13" s="18">
        <v>366</v>
      </c>
      <c r="J13" s="18"/>
      <c r="K13" s="18">
        <f t="shared" si="0"/>
        <v>396</v>
      </c>
      <c r="L13" s="18"/>
      <c r="M13" s="19">
        <v>8</v>
      </c>
      <c r="N13" s="18"/>
      <c r="O13" s="18">
        <v>179</v>
      </c>
      <c r="P13" s="18"/>
      <c r="Q13" s="18">
        <f t="shared" si="1"/>
        <v>187</v>
      </c>
      <c r="R13" s="18"/>
      <c r="S13" s="20">
        <f t="shared" si="2"/>
        <v>583</v>
      </c>
      <c r="T13" s="19"/>
      <c r="U13" s="19">
        <v>16</v>
      </c>
      <c r="V13" s="18"/>
      <c r="W13" s="18">
        <v>266</v>
      </c>
      <c r="X13" s="18"/>
      <c r="Y13" s="18">
        <f t="shared" si="3"/>
        <v>282</v>
      </c>
      <c r="Z13" s="18"/>
      <c r="AA13" s="19">
        <v>8</v>
      </c>
      <c r="AB13" s="18"/>
      <c r="AC13" s="18">
        <v>127</v>
      </c>
      <c r="AD13" s="18"/>
      <c r="AE13" s="18">
        <f t="shared" si="4"/>
        <v>135</v>
      </c>
      <c r="AF13" s="18"/>
      <c r="AG13" s="20">
        <f t="shared" si="5"/>
        <v>417</v>
      </c>
    </row>
    <row r="14" spans="3:33" ht="9.75" customHeight="1">
      <c r="C14" s="12" t="s">
        <v>23</v>
      </c>
      <c r="G14" s="19">
        <v>77</v>
      </c>
      <c r="H14" s="18"/>
      <c r="I14" s="18">
        <v>69</v>
      </c>
      <c r="J14" s="18"/>
      <c r="K14" s="18">
        <f t="shared" si="0"/>
        <v>146</v>
      </c>
      <c r="L14" s="18"/>
      <c r="M14" s="33">
        <v>0</v>
      </c>
      <c r="N14" s="18"/>
      <c r="O14" s="34">
        <v>0</v>
      </c>
      <c r="P14" s="18"/>
      <c r="Q14" s="18">
        <f t="shared" si="1"/>
        <v>0</v>
      </c>
      <c r="R14" s="18"/>
      <c r="S14" s="20">
        <f t="shared" si="2"/>
        <v>146</v>
      </c>
      <c r="T14" s="19"/>
      <c r="U14" s="19">
        <v>63</v>
      </c>
      <c r="V14" s="18"/>
      <c r="W14" s="18">
        <v>64</v>
      </c>
      <c r="X14" s="18"/>
      <c r="Y14" s="18">
        <f t="shared" si="3"/>
        <v>127</v>
      </c>
      <c r="Z14" s="18"/>
      <c r="AA14" s="33">
        <v>0</v>
      </c>
      <c r="AB14" s="18"/>
      <c r="AC14" s="34">
        <v>0</v>
      </c>
      <c r="AD14" s="18"/>
      <c r="AE14" s="18">
        <f t="shared" si="4"/>
        <v>0</v>
      </c>
      <c r="AF14" s="18"/>
      <c r="AG14" s="20">
        <f t="shared" si="5"/>
        <v>127</v>
      </c>
    </row>
    <row r="15" spans="3:33" ht="9.75" customHeight="1">
      <c r="C15" s="12" t="s">
        <v>125</v>
      </c>
      <c r="G15" s="19">
        <v>0</v>
      </c>
      <c r="H15" s="18"/>
      <c r="I15" s="18">
        <v>49</v>
      </c>
      <c r="J15" s="18"/>
      <c r="K15" s="18">
        <f t="shared" si="0"/>
        <v>49</v>
      </c>
      <c r="L15" s="18"/>
      <c r="M15" s="33">
        <v>0</v>
      </c>
      <c r="N15" s="18"/>
      <c r="O15" s="34">
        <v>0</v>
      </c>
      <c r="P15" s="18"/>
      <c r="Q15" s="18">
        <f t="shared" si="1"/>
        <v>0</v>
      </c>
      <c r="R15" s="18"/>
      <c r="S15" s="20">
        <f t="shared" si="2"/>
        <v>49</v>
      </c>
      <c r="T15" s="19"/>
      <c r="U15" s="19">
        <v>1</v>
      </c>
      <c r="V15" s="18"/>
      <c r="W15" s="18">
        <v>42</v>
      </c>
      <c r="X15" s="18"/>
      <c r="Y15" s="18">
        <f t="shared" si="3"/>
        <v>43</v>
      </c>
      <c r="Z15" s="18"/>
      <c r="AA15" s="33">
        <v>0</v>
      </c>
      <c r="AB15" s="18"/>
      <c r="AC15" s="34">
        <v>0</v>
      </c>
      <c r="AD15" s="18"/>
      <c r="AE15" s="18">
        <f t="shared" si="4"/>
        <v>0</v>
      </c>
      <c r="AF15" s="18"/>
      <c r="AG15" s="20">
        <f t="shared" si="5"/>
        <v>43</v>
      </c>
    </row>
    <row r="16" spans="3:33" ht="9.75" customHeight="1">
      <c r="C16" s="12" t="s">
        <v>24</v>
      </c>
      <c r="G16" s="19">
        <v>1</v>
      </c>
      <c r="H16" s="18"/>
      <c r="I16" s="18">
        <v>6</v>
      </c>
      <c r="J16" s="18"/>
      <c r="K16" s="18">
        <f t="shared" si="0"/>
        <v>7</v>
      </c>
      <c r="L16" s="18"/>
      <c r="M16" s="19">
        <v>0</v>
      </c>
      <c r="N16" s="18"/>
      <c r="O16" s="18">
        <v>0</v>
      </c>
      <c r="P16" s="18"/>
      <c r="Q16" s="18">
        <f t="shared" si="1"/>
        <v>0</v>
      </c>
      <c r="R16" s="18"/>
      <c r="S16" s="20">
        <f t="shared" si="2"/>
        <v>7</v>
      </c>
      <c r="T16" s="19"/>
      <c r="U16" s="19">
        <v>0</v>
      </c>
      <c r="V16" s="18"/>
      <c r="W16" s="18">
        <v>5</v>
      </c>
      <c r="X16" s="18"/>
      <c r="Y16" s="18">
        <f t="shared" si="3"/>
        <v>5</v>
      </c>
      <c r="Z16" s="18"/>
      <c r="AA16" s="19">
        <v>0</v>
      </c>
      <c r="AB16" s="18"/>
      <c r="AC16" s="18">
        <v>0</v>
      </c>
      <c r="AD16" s="18"/>
      <c r="AE16" s="18">
        <f t="shared" si="4"/>
        <v>0</v>
      </c>
      <c r="AF16" s="18"/>
      <c r="AG16" s="20">
        <f t="shared" si="5"/>
        <v>5</v>
      </c>
    </row>
    <row r="17" spans="2:33" ht="9.75" customHeight="1">
      <c r="B17" s="35" t="s">
        <v>25</v>
      </c>
      <c r="C17" s="14"/>
      <c r="D17" s="36"/>
      <c r="E17" s="36"/>
      <c r="F17" s="17"/>
      <c r="G17" s="38">
        <f>SUM(G7:G16)</f>
        <v>3180</v>
      </c>
      <c r="H17" s="36"/>
      <c r="I17" s="36">
        <f>SUM(I7:I16)</f>
        <v>1778</v>
      </c>
      <c r="J17" s="36"/>
      <c r="K17" s="14">
        <f t="shared" si="0"/>
        <v>4958</v>
      </c>
      <c r="L17" s="36"/>
      <c r="M17" s="38">
        <f>SUM(M7:M16)</f>
        <v>478</v>
      </c>
      <c r="N17" s="36"/>
      <c r="O17" s="36">
        <f>SUM(O7:O16)</f>
        <v>865</v>
      </c>
      <c r="P17" s="36"/>
      <c r="Q17" s="14">
        <f>SUM(Q7:Q16)</f>
        <v>1343</v>
      </c>
      <c r="R17" s="14"/>
      <c r="S17" s="37">
        <f t="shared" si="2"/>
        <v>6301</v>
      </c>
      <c r="T17" s="19"/>
      <c r="U17" s="38">
        <f>SUM(U7:U16)</f>
        <v>3419</v>
      </c>
      <c r="V17" s="36"/>
      <c r="W17" s="36">
        <f>SUM(W7:W16)</f>
        <v>1578</v>
      </c>
      <c r="X17" s="36"/>
      <c r="Y17" s="14">
        <f t="shared" si="3"/>
        <v>4997</v>
      </c>
      <c r="Z17" s="36"/>
      <c r="AA17" s="38">
        <f>SUM(AA7:AA16)</f>
        <v>463</v>
      </c>
      <c r="AB17" s="36"/>
      <c r="AC17" s="36">
        <f>SUM(AC7:AC16)</f>
        <v>825</v>
      </c>
      <c r="AD17" s="36"/>
      <c r="AE17" s="14">
        <f>SUM(AE7:AE16)</f>
        <v>1288</v>
      </c>
      <c r="AF17" s="14"/>
      <c r="AG17" s="37">
        <f t="shared" si="5"/>
        <v>6285</v>
      </c>
    </row>
    <row r="18" spans="1:33" ht="4.5" customHeight="1">
      <c r="A18" s="18"/>
      <c r="B18" s="18"/>
      <c r="C18" s="18"/>
      <c r="D18" s="18"/>
      <c r="G18" s="19"/>
      <c r="H18" s="18"/>
      <c r="I18" s="18"/>
      <c r="J18" s="18"/>
      <c r="K18" s="18"/>
      <c r="L18" s="18"/>
      <c r="M18" s="19"/>
      <c r="N18" s="18"/>
      <c r="O18" s="18"/>
      <c r="P18" s="18"/>
      <c r="Q18" s="18"/>
      <c r="R18" s="18"/>
      <c r="S18" s="20"/>
      <c r="T18" s="19"/>
      <c r="U18" s="19"/>
      <c r="V18" s="18"/>
      <c r="W18" s="18"/>
      <c r="X18" s="18"/>
      <c r="Y18" s="18"/>
      <c r="Z18" s="18"/>
      <c r="AA18" s="19"/>
      <c r="AB18" s="18"/>
      <c r="AC18" s="18"/>
      <c r="AD18" s="18"/>
      <c r="AE18" s="18"/>
      <c r="AF18" s="18"/>
      <c r="AG18" s="20"/>
    </row>
    <row r="19" spans="1:33" ht="4.5" customHeight="1">
      <c r="A19" s="18"/>
      <c r="B19" s="18"/>
      <c r="C19" s="18"/>
      <c r="D19" s="18"/>
      <c r="G19" s="19"/>
      <c r="H19" s="18"/>
      <c r="I19" s="18"/>
      <c r="J19" s="18"/>
      <c r="K19" s="18"/>
      <c r="L19" s="18"/>
      <c r="M19" s="19"/>
      <c r="N19" s="18"/>
      <c r="O19" s="18"/>
      <c r="P19" s="18"/>
      <c r="Q19" s="18"/>
      <c r="R19" s="18"/>
      <c r="S19" s="20"/>
      <c r="T19" s="19"/>
      <c r="U19" s="19"/>
      <c r="V19" s="18"/>
      <c r="W19" s="18"/>
      <c r="X19" s="18"/>
      <c r="Y19" s="18"/>
      <c r="Z19" s="18"/>
      <c r="AA19" s="19"/>
      <c r="AB19" s="18"/>
      <c r="AC19" s="18"/>
      <c r="AD19" s="18"/>
      <c r="AE19" s="18"/>
      <c r="AF19" s="18"/>
      <c r="AG19" s="20"/>
    </row>
    <row r="20" spans="1:33" ht="9.75" customHeight="1">
      <c r="A20"/>
      <c r="B20" s="32" t="s">
        <v>124</v>
      </c>
      <c r="G20" s="19"/>
      <c r="H20" s="18"/>
      <c r="I20" s="18"/>
      <c r="J20" s="18"/>
      <c r="K20" s="18"/>
      <c r="L20" s="18"/>
      <c r="M20" s="19"/>
      <c r="N20" s="18"/>
      <c r="O20" s="18"/>
      <c r="P20" s="18"/>
      <c r="Q20" s="18"/>
      <c r="R20" s="18"/>
      <c r="S20" s="20"/>
      <c r="T20" s="19"/>
      <c r="U20" s="19"/>
      <c r="V20" s="18"/>
      <c r="W20" s="18"/>
      <c r="X20" s="18"/>
      <c r="Y20" s="18"/>
      <c r="Z20" s="18"/>
      <c r="AA20" s="19"/>
      <c r="AB20" s="18"/>
      <c r="AC20" s="18"/>
      <c r="AD20" s="18"/>
      <c r="AE20" s="18"/>
      <c r="AF20" s="18"/>
      <c r="AG20" s="20"/>
    </row>
    <row r="21" spans="7:33" ht="9.75" customHeight="1">
      <c r="G21" s="19">
        <v>0</v>
      </c>
      <c r="H21" s="18"/>
      <c r="I21" s="18">
        <v>262</v>
      </c>
      <c r="J21" s="18"/>
      <c r="K21" s="18">
        <f>SUM(G21:I21)</f>
        <v>262</v>
      </c>
      <c r="L21" s="18"/>
      <c r="M21" s="19">
        <v>0</v>
      </c>
      <c r="N21" s="18">
        <v>0</v>
      </c>
      <c r="O21" s="18">
        <v>0</v>
      </c>
      <c r="P21" s="18"/>
      <c r="Q21" s="18">
        <f>SUM(M21:O21)</f>
        <v>0</v>
      </c>
      <c r="R21" s="18"/>
      <c r="S21" s="20">
        <f>Q21+K21</f>
        <v>262</v>
      </c>
      <c r="T21" s="19"/>
      <c r="U21" s="19">
        <v>0</v>
      </c>
      <c r="V21" s="18"/>
      <c r="W21" s="18">
        <v>469</v>
      </c>
      <c r="X21" s="18"/>
      <c r="Y21" s="18">
        <f>SUM(U21:W21)</f>
        <v>469</v>
      </c>
      <c r="Z21" s="18"/>
      <c r="AA21" s="19">
        <v>0</v>
      </c>
      <c r="AB21" s="18">
        <v>0</v>
      </c>
      <c r="AC21" s="18">
        <v>0</v>
      </c>
      <c r="AD21" s="18"/>
      <c r="AE21" s="18">
        <f>SUM(AA21:AC21)</f>
        <v>0</v>
      </c>
      <c r="AF21" s="18"/>
      <c r="AG21" s="20">
        <f>AE21+Y21</f>
        <v>469</v>
      </c>
    </row>
    <row r="22" spans="2:33" s="39" customFormat="1" ht="9.75" customHeight="1">
      <c r="B22" s="40" t="s">
        <v>26</v>
      </c>
      <c r="C22" s="41"/>
      <c r="D22" s="41"/>
      <c r="E22" s="41"/>
      <c r="F22" s="42"/>
      <c r="G22" s="35">
        <f>SUM(G21:G21)</f>
        <v>0</v>
      </c>
      <c r="H22" s="44"/>
      <c r="I22" s="44">
        <f>SUM(I21:I21)</f>
        <v>262</v>
      </c>
      <c r="J22" s="44"/>
      <c r="K22" s="45">
        <f>SUM(G22:I22)</f>
        <v>262</v>
      </c>
      <c r="L22" s="44"/>
      <c r="M22" s="46">
        <f>SUM(M21)</f>
        <v>0</v>
      </c>
      <c r="N22" s="44"/>
      <c r="O22" s="44">
        <f>SUM(O21)</f>
        <v>0</v>
      </c>
      <c r="P22" s="44"/>
      <c r="Q22" s="45">
        <f>SUM(Q21)</f>
        <v>0</v>
      </c>
      <c r="R22" s="45"/>
      <c r="S22" s="47">
        <f>SUM(S21)</f>
        <v>262</v>
      </c>
      <c r="T22" s="43"/>
      <c r="U22" s="35">
        <f>SUM(U21:U21)</f>
        <v>0</v>
      </c>
      <c r="V22" s="44"/>
      <c r="W22" s="44">
        <f>SUM(W21:W21)</f>
        <v>469</v>
      </c>
      <c r="X22" s="44"/>
      <c r="Y22" s="45">
        <f>SUM(U22:W22)</f>
        <v>469</v>
      </c>
      <c r="Z22" s="44"/>
      <c r="AA22" s="46">
        <f>SUM(AA21)</f>
        <v>0</v>
      </c>
      <c r="AB22" s="44"/>
      <c r="AC22" s="44">
        <f>SUM(AC21)</f>
        <v>0</v>
      </c>
      <c r="AD22" s="44"/>
      <c r="AE22" s="45">
        <f>SUM(AE21)</f>
        <v>0</v>
      </c>
      <c r="AF22" s="45"/>
      <c r="AG22" s="47">
        <f>SUM(AG21)</f>
        <v>469</v>
      </c>
    </row>
    <row r="23" spans="7:33" ht="4.5" customHeight="1">
      <c r="G23" s="19"/>
      <c r="H23" s="18"/>
      <c r="I23" s="18"/>
      <c r="J23" s="18"/>
      <c r="K23" s="18"/>
      <c r="L23" s="18"/>
      <c r="M23" s="19"/>
      <c r="N23" s="18"/>
      <c r="O23" s="18"/>
      <c r="P23" s="18"/>
      <c r="Q23" s="18"/>
      <c r="R23" s="18"/>
      <c r="S23" s="20"/>
      <c r="T23" s="19"/>
      <c r="U23" s="19"/>
      <c r="V23" s="18"/>
      <c r="W23" s="18"/>
      <c r="X23" s="18"/>
      <c r="Y23" s="18"/>
      <c r="Z23" s="18"/>
      <c r="AA23" s="19"/>
      <c r="AB23" s="18"/>
      <c r="AC23" s="18"/>
      <c r="AD23" s="18"/>
      <c r="AE23" s="18"/>
      <c r="AF23" s="18"/>
      <c r="AG23" s="20"/>
    </row>
    <row r="24" spans="2:33" s="39" customFormat="1" ht="9.75" customHeight="1">
      <c r="B24" s="40" t="s">
        <v>27</v>
      </c>
      <c r="C24" s="41"/>
      <c r="D24" s="41"/>
      <c r="E24" s="41"/>
      <c r="F24" s="42"/>
      <c r="G24" s="40">
        <f>G17+G22</f>
        <v>3180</v>
      </c>
      <c r="H24" s="41"/>
      <c r="I24" s="41">
        <f>I17+I22</f>
        <v>2040</v>
      </c>
      <c r="J24" s="41"/>
      <c r="K24" s="41">
        <f>K17+K22</f>
        <v>5220</v>
      </c>
      <c r="L24" s="41"/>
      <c r="M24" s="40">
        <f>M17+M22</f>
        <v>478</v>
      </c>
      <c r="N24" s="41"/>
      <c r="O24" s="41">
        <f>O17+O22</f>
        <v>865</v>
      </c>
      <c r="P24" s="41"/>
      <c r="Q24" s="45">
        <f>Q17+Q22</f>
        <v>1343</v>
      </c>
      <c r="R24" s="45"/>
      <c r="S24" s="47">
        <f>S17+S22</f>
        <v>6563</v>
      </c>
      <c r="T24" s="48"/>
      <c r="U24" s="40">
        <f>U17+U22</f>
        <v>3419</v>
      </c>
      <c r="V24" s="41"/>
      <c r="W24" s="41">
        <f>W17+W22</f>
        <v>2047</v>
      </c>
      <c r="X24" s="41"/>
      <c r="Y24" s="41">
        <f>Y17+Y22</f>
        <v>5466</v>
      </c>
      <c r="Z24" s="41"/>
      <c r="AA24" s="40">
        <f>AA17+AA22</f>
        <v>463</v>
      </c>
      <c r="AB24" s="41"/>
      <c r="AC24" s="41">
        <f>AC17+AC22</f>
        <v>825</v>
      </c>
      <c r="AD24" s="41"/>
      <c r="AE24" s="45">
        <f>AE17+AE22</f>
        <v>1288</v>
      </c>
      <c r="AF24" s="45"/>
      <c r="AG24" s="47">
        <f>AG17+AG22</f>
        <v>6754</v>
      </c>
    </row>
    <row r="25" ht="4.5" customHeight="1"/>
    <row r="27" spans="1:3" ht="10.5" customHeight="1">
      <c r="A27" s="62"/>
      <c r="B27" s="62"/>
      <c r="C27" s="62"/>
    </row>
    <row r="29" spans="1:6" ht="10.5" customHeight="1">
      <c r="A29"/>
      <c r="B29"/>
      <c r="C29" s="72"/>
      <c r="D29"/>
      <c r="E29" s="72"/>
      <c r="F29"/>
    </row>
    <row r="30" spans="1:6" ht="10.5" customHeight="1">
      <c r="A30"/>
      <c r="B30"/>
      <c r="C30" s="72"/>
      <c r="D30"/>
      <c r="E30" s="72"/>
      <c r="F30"/>
    </row>
    <row r="31" spans="1:6" ht="10.5" customHeight="1">
      <c r="A31"/>
      <c r="B31"/>
      <c r="C31" s="72"/>
      <c r="D31"/>
      <c r="E31" s="72"/>
      <c r="F31"/>
    </row>
  </sheetData>
  <printOptions/>
  <pageMargins left="0.25" right="0.25" top="1.5" bottom="1" header="0.5" footer="0.5"/>
  <pageSetup horizontalDpi="600" verticalDpi="600" orientation="landscape" r:id="rId2"/>
  <headerFooter alignWithMargins="0">
    <oddHeader>&amp;CThe University of Alabama in Huntsville
Headcount Enrollment Report
Fall 2001</oddHeader>
    <oddFooter>&amp;L&amp;7Office of Institutional Research
&amp;D
&amp;F (das)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4"/>
  <sheetViews>
    <sheetView workbookViewId="0" topLeftCell="A111">
      <selection activeCell="G149" sqref="G149"/>
    </sheetView>
  </sheetViews>
  <sheetFormatPr defaultColWidth="9.140625" defaultRowHeight="12.75"/>
  <cols>
    <col min="1" max="3" width="5.7109375" style="78" customWidth="1"/>
    <col min="4" max="4" width="25.7109375" style="78" customWidth="1"/>
    <col min="5" max="5" width="9.140625" style="78" customWidth="1"/>
    <col min="6" max="6" width="5.7109375" style="79" customWidth="1"/>
    <col min="7" max="7" width="9.140625" style="78" customWidth="1"/>
    <col min="8" max="8" width="9.140625" style="80" customWidth="1"/>
    <col min="9" max="16384" width="9.140625" style="81" customWidth="1"/>
  </cols>
  <sheetData>
    <row r="1" ht="11.25">
      <c r="A1" s="78" t="s">
        <v>31</v>
      </c>
    </row>
    <row r="3" spans="5:7" ht="11.25">
      <c r="E3" s="82" t="s">
        <v>138</v>
      </c>
      <c r="F3" s="83"/>
      <c r="G3" s="82" t="s">
        <v>154</v>
      </c>
    </row>
    <row r="5" spans="2:6" ht="11.25">
      <c r="B5" s="78" t="s">
        <v>28</v>
      </c>
      <c r="F5" s="78"/>
    </row>
    <row r="6" spans="3:7" ht="11.25">
      <c r="C6" s="78" t="s">
        <v>32</v>
      </c>
      <c r="E6" s="78">
        <v>139</v>
      </c>
      <c r="G6" s="78">
        <v>131</v>
      </c>
    </row>
    <row r="7" spans="3:7" ht="11.25">
      <c r="C7" s="78" t="s">
        <v>33</v>
      </c>
      <c r="E7" s="78">
        <v>84</v>
      </c>
      <c r="G7" s="78">
        <v>81</v>
      </c>
    </row>
    <row r="8" spans="3:7" ht="11.25">
      <c r="C8" s="78" t="s">
        <v>34</v>
      </c>
      <c r="E8" s="78">
        <v>190</v>
      </c>
      <c r="G8" s="78">
        <v>209</v>
      </c>
    </row>
    <row r="9" spans="3:7" ht="11.25">
      <c r="C9" s="78" t="s">
        <v>35</v>
      </c>
      <c r="E9" s="78">
        <v>128</v>
      </c>
      <c r="G9" s="78">
        <v>119</v>
      </c>
    </row>
    <row r="10" spans="3:7" ht="11.25">
      <c r="C10" s="78" t="s">
        <v>36</v>
      </c>
      <c r="E10" s="78">
        <v>111</v>
      </c>
      <c r="G10" s="78">
        <v>97</v>
      </c>
    </row>
    <row r="11" spans="3:7" ht="11.25">
      <c r="C11" s="78" t="s">
        <v>70</v>
      </c>
      <c r="E11" s="78">
        <v>70</v>
      </c>
      <c r="G11" s="78">
        <v>69</v>
      </c>
    </row>
    <row r="12" spans="4:7" ht="11.25">
      <c r="D12" s="78" t="s">
        <v>29</v>
      </c>
      <c r="E12" s="84">
        <f>SUM(E6:E11)</f>
        <v>722</v>
      </c>
      <c r="G12" s="84">
        <f>SUM(G6:G11)</f>
        <v>706</v>
      </c>
    </row>
    <row r="14" spans="2:6" ht="11.25">
      <c r="B14" s="78" t="s">
        <v>30</v>
      </c>
      <c r="F14" s="78"/>
    </row>
    <row r="15" spans="3:7" ht="11.25">
      <c r="C15" s="78" t="s">
        <v>32</v>
      </c>
      <c r="E15" s="78">
        <v>77</v>
      </c>
      <c r="G15" s="78">
        <v>79</v>
      </c>
    </row>
    <row r="16" spans="3:7" ht="11.25">
      <c r="C16" s="78" t="s">
        <v>33</v>
      </c>
      <c r="E16" s="78">
        <v>22</v>
      </c>
      <c r="G16" s="78">
        <v>26</v>
      </c>
    </row>
    <row r="17" spans="3:7" ht="11.25">
      <c r="C17" s="78" t="s">
        <v>146</v>
      </c>
      <c r="E17" s="78">
        <v>1</v>
      </c>
      <c r="G17" s="78">
        <v>0</v>
      </c>
    </row>
    <row r="18" spans="3:7" ht="11.25">
      <c r="C18" s="78" t="s">
        <v>34</v>
      </c>
      <c r="E18" s="78">
        <v>86</v>
      </c>
      <c r="G18" s="78">
        <v>60</v>
      </c>
    </row>
    <row r="19" spans="3:7" ht="11.25">
      <c r="C19" s="78" t="s">
        <v>35</v>
      </c>
      <c r="E19" s="78">
        <v>93</v>
      </c>
      <c r="G19" s="78">
        <v>66</v>
      </c>
    </row>
    <row r="20" spans="3:7" ht="11.25">
      <c r="C20" s="78" t="s">
        <v>36</v>
      </c>
      <c r="E20" s="78">
        <v>27</v>
      </c>
      <c r="G20" s="78">
        <v>23</v>
      </c>
    </row>
    <row r="21" spans="3:7" ht="11.25">
      <c r="C21" s="78" t="s">
        <v>70</v>
      </c>
      <c r="E21" s="78">
        <v>22</v>
      </c>
      <c r="G21" s="78">
        <v>23</v>
      </c>
    </row>
    <row r="22" spans="4:7" ht="11.25">
      <c r="D22" s="78" t="s">
        <v>29</v>
      </c>
      <c r="E22" s="84">
        <f>SUM(E15:E21)</f>
        <v>328</v>
      </c>
      <c r="G22" s="84">
        <f>SUM(G15:G21)</f>
        <v>277</v>
      </c>
    </row>
    <row r="24" spans="4:7" ht="11.25">
      <c r="D24" s="78" t="s">
        <v>10</v>
      </c>
      <c r="E24" s="84">
        <f>E22+E12</f>
        <v>1050</v>
      </c>
      <c r="G24" s="84">
        <f>G22+G12</f>
        <v>983</v>
      </c>
    </row>
    <row r="25" ht="11.25">
      <c r="A25" s="78" t="s">
        <v>38</v>
      </c>
    </row>
    <row r="27" spans="5:15" ht="11.25">
      <c r="E27" s="82" t="s">
        <v>138</v>
      </c>
      <c r="F27" s="83"/>
      <c r="G27" s="82" t="s">
        <v>154</v>
      </c>
      <c r="J27" s="78"/>
      <c r="K27" s="78"/>
      <c r="L27" s="78"/>
      <c r="M27" s="78"/>
      <c r="N27" s="79"/>
      <c r="O27" s="79"/>
    </row>
    <row r="28" spans="10:15" ht="11.25">
      <c r="J28" s="108"/>
      <c r="K28" s="108"/>
      <c r="L28" s="108"/>
      <c r="M28" s="108"/>
      <c r="N28" s="109"/>
      <c r="O28" s="109"/>
    </row>
    <row r="29" spans="2:15" ht="11.25">
      <c r="B29" s="78" t="s">
        <v>28</v>
      </c>
      <c r="F29" s="78"/>
      <c r="J29" s="108"/>
      <c r="K29" s="108"/>
      <c r="L29" s="108"/>
      <c r="M29" s="108"/>
      <c r="N29" s="109"/>
      <c r="O29" s="109"/>
    </row>
    <row r="30" spans="3:15" ht="11.25">
      <c r="C30" s="78" t="s">
        <v>39</v>
      </c>
      <c r="E30" s="78">
        <v>87</v>
      </c>
      <c r="G30" s="78">
        <v>108</v>
      </c>
      <c r="J30" s="108"/>
      <c r="K30" s="108"/>
      <c r="L30" s="108"/>
      <c r="M30" s="108"/>
      <c r="N30" s="109"/>
      <c r="O30" s="109"/>
    </row>
    <row r="31" spans="3:15" ht="11.25">
      <c r="C31" s="78" t="s">
        <v>40</v>
      </c>
      <c r="E31" s="78">
        <v>78</v>
      </c>
      <c r="G31" s="78">
        <v>88</v>
      </c>
      <c r="J31" s="108"/>
      <c r="K31" s="108"/>
      <c r="L31" s="108"/>
      <c r="M31" s="108"/>
      <c r="N31" s="109"/>
      <c r="O31" s="109"/>
    </row>
    <row r="32" spans="3:15" ht="11.25">
      <c r="C32" s="78" t="s">
        <v>41</v>
      </c>
      <c r="E32" s="78">
        <v>174</v>
      </c>
      <c r="G32" s="78">
        <v>162</v>
      </c>
      <c r="J32" s="78"/>
      <c r="K32" s="78"/>
      <c r="L32" s="78"/>
      <c r="M32" s="78"/>
      <c r="N32" s="79"/>
      <c r="O32" s="79"/>
    </row>
    <row r="33" spans="3:7" ht="11.25">
      <c r="C33" s="78" t="s">
        <v>42</v>
      </c>
      <c r="E33" s="78">
        <v>204</v>
      </c>
      <c r="G33" s="78">
        <v>210</v>
      </c>
    </row>
    <row r="34" spans="3:7" ht="11.25">
      <c r="C34" s="78" t="s">
        <v>43</v>
      </c>
      <c r="E34" s="78">
        <v>35</v>
      </c>
      <c r="G34" s="78">
        <v>42</v>
      </c>
    </row>
    <row r="35" spans="3:7" ht="11.25">
      <c r="C35" s="78" t="s">
        <v>44</v>
      </c>
      <c r="E35" s="78">
        <v>415</v>
      </c>
      <c r="G35" s="78">
        <f>404+38+6</f>
        <v>448</v>
      </c>
    </row>
    <row r="36" spans="3:7" ht="11.25">
      <c r="C36" s="78" t="s">
        <v>45</v>
      </c>
      <c r="E36" s="78">
        <v>23</v>
      </c>
      <c r="G36" s="78">
        <v>26</v>
      </c>
    </row>
    <row r="37" spans="3:7" ht="11.25">
      <c r="C37" s="78" t="s">
        <v>70</v>
      </c>
      <c r="E37" s="78">
        <v>80</v>
      </c>
      <c r="G37" s="78">
        <v>61</v>
      </c>
    </row>
    <row r="38" spans="4:7" ht="11.25">
      <c r="D38" s="78" t="s">
        <v>29</v>
      </c>
      <c r="E38" s="84">
        <f>SUM(E30:E37)</f>
        <v>1096</v>
      </c>
      <c r="G38" s="84">
        <f>SUM(G30:G37)</f>
        <v>1145</v>
      </c>
    </row>
    <row r="40" spans="2:6" ht="11.25">
      <c r="B40" s="78" t="s">
        <v>30</v>
      </c>
      <c r="F40" s="78"/>
    </row>
    <row r="41" spans="3:15" ht="11.25">
      <c r="C41" s="78" t="s">
        <v>39</v>
      </c>
      <c r="E41" s="78">
        <v>41</v>
      </c>
      <c r="G41" s="78">
        <v>36</v>
      </c>
      <c r="K41" s="78"/>
      <c r="L41" s="78"/>
      <c r="M41" s="78"/>
      <c r="N41" s="78"/>
      <c r="O41" s="79"/>
    </row>
    <row r="42" spans="3:15" ht="11.25">
      <c r="C42" s="78" t="s">
        <v>40</v>
      </c>
      <c r="E42" s="78">
        <v>10</v>
      </c>
      <c r="G42" s="78">
        <v>10</v>
      </c>
      <c r="K42" s="78"/>
      <c r="L42" s="78"/>
      <c r="M42" s="78"/>
      <c r="N42" s="78"/>
      <c r="O42" s="79"/>
    </row>
    <row r="43" spans="3:15" ht="11.25">
      <c r="C43" s="78" t="s">
        <v>41</v>
      </c>
      <c r="E43" s="78">
        <v>65</v>
      </c>
      <c r="G43" s="78">
        <v>53</v>
      </c>
      <c r="K43" s="78"/>
      <c r="L43" s="78"/>
      <c r="M43" s="78"/>
      <c r="N43" s="78"/>
      <c r="O43" s="79"/>
    </row>
    <row r="44" spans="3:15" ht="11.25">
      <c r="C44" s="78" t="s">
        <v>42</v>
      </c>
      <c r="E44" s="78">
        <v>92</v>
      </c>
      <c r="G44" s="78">
        <v>91</v>
      </c>
      <c r="K44" s="78"/>
      <c r="L44" s="78"/>
      <c r="M44" s="78"/>
      <c r="N44" s="78"/>
      <c r="O44" s="79"/>
    </row>
    <row r="45" spans="3:15" ht="11.25">
      <c r="C45" s="78" t="s">
        <v>43</v>
      </c>
      <c r="E45" s="78">
        <v>15</v>
      </c>
      <c r="G45" s="78">
        <v>13</v>
      </c>
      <c r="K45" s="78"/>
      <c r="L45" s="78"/>
      <c r="M45" s="78"/>
      <c r="N45" s="78"/>
      <c r="O45" s="79"/>
    </row>
    <row r="46" spans="3:15" ht="11.25">
      <c r="C46" s="78" t="s">
        <v>44</v>
      </c>
      <c r="E46" s="78">
        <v>86</v>
      </c>
      <c r="G46" s="78">
        <v>82</v>
      </c>
      <c r="K46" s="78"/>
      <c r="L46" s="78"/>
      <c r="M46" s="78"/>
      <c r="N46" s="78"/>
      <c r="O46" s="79"/>
    </row>
    <row r="47" spans="3:7" ht="11.25">
      <c r="C47" s="78" t="s">
        <v>45</v>
      </c>
      <c r="E47" s="78">
        <v>6</v>
      </c>
      <c r="G47" s="78">
        <v>4</v>
      </c>
    </row>
    <row r="48" spans="3:7" ht="11.25">
      <c r="C48" s="78" t="s">
        <v>70</v>
      </c>
      <c r="E48" s="78">
        <v>15</v>
      </c>
      <c r="G48" s="78">
        <v>14</v>
      </c>
    </row>
    <row r="49" spans="4:7" ht="11.25">
      <c r="D49" s="78" t="s">
        <v>29</v>
      </c>
      <c r="E49" s="84">
        <f>SUM(E41:E48)</f>
        <v>330</v>
      </c>
      <c r="G49" s="84">
        <f>SUM(G41:G48)</f>
        <v>303</v>
      </c>
    </row>
    <row r="51" spans="4:7" ht="11.25">
      <c r="D51" s="78" t="s">
        <v>10</v>
      </c>
      <c r="E51" s="84">
        <f>E49+E38</f>
        <v>1426</v>
      </c>
      <c r="G51" s="84">
        <f>G49+G38</f>
        <v>1448</v>
      </c>
    </row>
    <row r="52" ht="11.25">
      <c r="A52" s="78" t="s">
        <v>46</v>
      </c>
    </row>
    <row r="54" spans="5:7" ht="11.25">
      <c r="E54" s="82" t="s">
        <v>138</v>
      </c>
      <c r="F54" s="83"/>
      <c r="G54" s="82" t="s">
        <v>154</v>
      </c>
    </row>
    <row r="56" spans="2:6" ht="11.25">
      <c r="B56" s="78" t="s">
        <v>28</v>
      </c>
      <c r="F56" s="78"/>
    </row>
    <row r="57" spans="3:14" ht="11.25">
      <c r="C57" s="78" t="s">
        <v>47</v>
      </c>
      <c r="E57" s="78">
        <v>93</v>
      </c>
      <c r="G57" s="78">
        <v>97</v>
      </c>
      <c r="J57" s="78"/>
      <c r="K57" s="78"/>
      <c r="L57" s="78"/>
      <c r="M57" s="78"/>
      <c r="N57" s="79"/>
    </row>
    <row r="58" spans="3:14" ht="11.25">
      <c r="C58" s="78" t="s">
        <v>48</v>
      </c>
      <c r="E58" s="78">
        <v>78</v>
      </c>
      <c r="G58" s="78">
        <v>79</v>
      </c>
      <c r="J58" s="78"/>
      <c r="K58" s="78"/>
      <c r="L58" s="78"/>
      <c r="M58" s="78"/>
      <c r="N58" s="79"/>
    </row>
    <row r="59" spans="3:14" ht="11.25">
      <c r="C59" s="78" t="s">
        <v>49</v>
      </c>
      <c r="E59" s="78">
        <v>116</v>
      </c>
      <c r="G59" s="78">
        <v>131</v>
      </c>
      <c r="J59" s="78"/>
      <c r="K59" s="78"/>
      <c r="L59" s="78"/>
      <c r="M59" s="78"/>
      <c r="N59" s="79"/>
    </row>
    <row r="60" spans="3:14" ht="11.25">
      <c r="C60" s="78" t="s">
        <v>50</v>
      </c>
      <c r="E60" s="78">
        <v>92</v>
      </c>
      <c r="G60" s="78">
        <v>85</v>
      </c>
      <c r="J60" s="78"/>
      <c r="K60" s="78"/>
      <c r="L60" s="78"/>
      <c r="M60" s="78"/>
      <c r="N60" s="79"/>
    </row>
    <row r="61" spans="3:14" ht="11.25">
      <c r="C61" s="87" t="s">
        <v>132</v>
      </c>
      <c r="E61" s="78">
        <v>46</v>
      </c>
      <c r="G61" s="78">
        <v>59</v>
      </c>
      <c r="J61" s="78"/>
      <c r="K61" s="78"/>
      <c r="L61" s="78"/>
      <c r="M61" s="78"/>
      <c r="N61" s="79"/>
    </row>
    <row r="62" spans="3:14" ht="11.25">
      <c r="C62" s="78" t="s">
        <v>51</v>
      </c>
      <c r="E62" s="78">
        <v>53</v>
      </c>
      <c r="G62" s="78">
        <v>61</v>
      </c>
      <c r="J62" s="78"/>
      <c r="K62" s="78"/>
      <c r="L62" s="78"/>
      <c r="M62" s="78"/>
      <c r="N62" s="79"/>
    </row>
    <row r="63" spans="3:14" ht="11.25">
      <c r="C63" s="78" t="s">
        <v>52</v>
      </c>
      <c r="E63" s="78">
        <v>41</v>
      </c>
      <c r="G63" s="78">
        <v>53</v>
      </c>
      <c r="J63" s="78"/>
      <c r="K63" s="78"/>
      <c r="L63" s="78"/>
      <c r="M63" s="78"/>
      <c r="N63" s="79"/>
    </row>
    <row r="64" spans="3:14" ht="11.25">
      <c r="C64" s="78" t="s">
        <v>53</v>
      </c>
      <c r="E64" s="78">
        <v>32</v>
      </c>
      <c r="G64" s="78">
        <v>25</v>
      </c>
      <c r="J64" s="108"/>
      <c r="K64" s="108"/>
      <c r="L64" s="108"/>
      <c r="M64" s="108"/>
      <c r="N64" s="109"/>
    </row>
    <row r="65" spans="3:14" ht="11.25">
      <c r="C65" s="78" t="s">
        <v>54</v>
      </c>
      <c r="E65" s="78">
        <v>69</v>
      </c>
      <c r="G65" s="78">
        <v>48</v>
      </c>
      <c r="J65" s="108"/>
      <c r="K65" s="108"/>
      <c r="L65" s="108"/>
      <c r="M65" s="108"/>
      <c r="N65" s="109"/>
    </row>
    <row r="66" spans="3:14" ht="11.25">
      <c r="C66" s="78" t="s">
        <v>55</v>
      </c>
      <c r="E66" s="78">
        <v>142</v>
      </c>
      <c r="G66" s="78">
        <v>133</v>
      </c>
      <c r="J66" s="108"/>
      <c r="K66" s="108"/>
      <c r="L66" s="108"/>
      <c r="M66" s="108"/>
      <c r="N66" s="109"/>
    </row>
    <row r="67" spans="3:14" ht="11.25">
      <c r="C67" s="78" t="s">
        <v>56</v>
      </c>
      <c r="E67" s="78">
        <v>28</v>
      </c>
      <c r="G67" s="78">
        <v>28</v>
      </c>
      <c r="J67" s="108"/>
      <c r="K67" s="108"/>
      <c r="L67" s="108"/>
      <c r="M67" s="108"/>
      <c r="N67" s="109"/>
    </row>
    <row r="68" spans="3:7" ht="11.25">
      <c r="C68" s="78" t="s">
        <v>70</v>
      </c>
      <c r="E68" s="78">
        <v>56</v>
      </c>
      <c r="G68" s="78">
        <v>48</v>
      </c>
    </row>
    <row r="69" spans="4:7" ht="11.25">
      <c r="D69" s="78" t="s">
        <v>29</v>
      </c>
      <c r="E69" s="84">
        <f>SUM(E57:E68)</f>
        <v>846</v>
      </c>
      <c r="G69" s="84">
        <f>SUM(G57:G68)</f>
        <v>847</v>
      </c>
    </row>
    <row r="71" spans="2:6" ht="11.25">
      <c r="B71" s="78" t="s">
        <v>30</v>
      </c>
      <c r="F71" s="78"/>
    </row>
    <row r="72" spans="3:14" ht="11.25">
      <c r="C72" s="78" t="s">
        <v>47</v>
      </c>
      <c r="E72" s="78">
        <v>60</v>
      </c>
      <c r="G72" s="78">
        <v>51</v>
      </c>
      <c r="J72" s="78"/>
      <c r="K72" s="78"/>
      <c r="L72" s="78"/>
      <c r="M72" s="78"/>
      <c r="N72" s="79"/>
    </row>
    <row r="73" spans="3:14" ht="11.25">
      <c r="C73" s="78" t="s">
        <v>48</v>
      </c>
      <c r="E73" s="78">
        <v>22</v>
      </c>
      <c r="G73" s="78">
        <v>20</v>
      </c>
      <c r="J73" s="78"/>
      <c r="K73" s="78"/>
      <c r="L73" s="78"/>
      <c r="M73" s="78"/>
      <c r="N73" s="79"/>
    </row>
    <row r="74" spans="3:14" ht="11.25">
      <c r="C74" s="78" t="s">
        <v>49</v>
      </c>
      <c r="E74" s="78">
        <v>40</v>
      </c>
      <c r="G74" s="78">
        <v>32</v>
      </c>
      <c r="J74" s="78"/>
      <c r="K74" s="78"/>
      <c r="L74" s="78"/>
      <c r="M74" s="78"/>
      <c r="N74" s="79"/>
    </row>
    <row r="75" spans="3:14" ht="11.25">
      <c r="C75" s="78" t="s">
        <v>50</v>
      </c>
      <c r="E75" s="78">
        <v>26</v>
      </c>
      <c r="G75" s="78">
        <v>37</v>
      </c>
      <c r="J75" s="78"/>
      <c r="K75" s="78"/>
      <c r="L75" s="78"/>
      <c r="M75" s="78"/>
      <c r="N75" s="79"/>
    </row>
    <row r="76" spans="3:14" ht="11.25">
      <c r="C76" s="87" t="s">
        <v>132</v>
      </c>
      <c r="E76" s="78">
        <v>25</v>
      </c>
      <c r="G76" s="78">
        <v>29</v>
      </c>
      <c r="J76" s="78"/>
      <c r="K76" s="78"/>
      <c r="L76" s="78"/>
      <c r="M76" s="78"/>
      <c r="N76" s="79"/>
    </row>
    <row r="77" spans="3:14" ht="11.25">
      <c r="C77" s="78" t="s">
        <v>51</v>
      </c>
      <c r="E77" s="78">
        <v>24</v>
      </c>
      <c r="G77" s="78">
        <v>23</v>
      </c>
      <c r="J77" s="78"/>
      <c r="K77" s="78"/>
      <c r="L77" s="78"/>
      <c r="M77" s="78"/>
      <c r="N77" s="79"/>
    </row>
    <row r="78" spans="3:14" ht="11.25">
      <c r="C78" s="78" t="s">
        <v>52</v>
      </c>
      <c r="E78" s="78">
        <v>13</v>
      </c>
      <c r="G78" s="78">
        <v>20</v>
      </c>
      <c r="J78" s="78"/>
      <c r="K78" s="78"/>
      <c r="L78" s="78"/>
      <c r="M78" s="78"/>
      <c r="N78" s="79"/>
    </row>
    <row r="79" spans="3:14" ht="11.25">
      <c r="C79" s="78" t="s">
        <v>53</v>
      </c>
      <c r="E79" s="78">
        <v>9</v>
      </c>
      <c r="G79" s="78">
        <v>11</v>
      </c>
      <c r="J79" s="78"/>
      <c r="K79" s="78"/>
      <c r="L79" s="78"/>
      <c r="M79" s="78"/>
      <c r="N79" s="79"/>
    </row>
    <row r="80" spans="3:14" ht="11.25">
      <c r="C80" s="78" t="s">
        <v>54</v>
      </c>
      <c r="E80" s="78">
        <v>10</v>
      </c>
      <c r="G80" s="78">
        <v>15</v>
      </c>
      <c r="J80" s="78"/>
      <c r="K80" s="78"/>
      <c r="L80" s="78"/>
      <c r="M80" s="78"/>
      <c r="N80" s="79"/>
    </row>
    <row r="81" spans="3:14" ht="11.25">
      <c r="C81" s="78" t="s">
        <v>55</v>
      </c>
      <c r="E81" s="78">
        <v>44</v>
      </c>
      <c r="G81" s="78">
        <v>52</v>
      </c>
      <c r="J81" s="78"/>
      <c r="K81" s="78"/>
      <c r="L81" s="78"/>
      <c r="M81" s="78"/>
      <c r="N81" s="79"/>
    </row>
    <row r="82" spans="3:7" ht="11.25">
      <c r="C82" s="78" t="s">
        <v>56</v>
      </c>
      <c r="E82" s="78">
        <v>9</v>
      </c>
      <c r="G82" s="78">
        <v>16</v>
      </c>
    </row>
    <row r="83" spans="3:7" ht="11.25">
      <c r="C83" s="78" t="s">
        <v>70</v>
      </c>
      <c r="E83" s="78">
        <v>16</v>
      </c>
      <c r="G83" s="78">
        <v>16</v>
      </c>
    </row>
    <row r="84" spans="4:7" ht="11.25">
      <c r="D84" s="78" t="s">
        <v>29</v>
      </c>
      <c r="E84" s="84">
        <f>SUM(E72:E83)</f>
        <v>298</v>
      </c>
      <c r="G84" s="84">
        <f>SUM(G72:G83)</f>
        <v>322</v>
      </c>
    </row>
    <row r="86" spans="4:7" ht="11.25">
      <c r="D86" s="78" t="s">
        <v>10</v>
      </c>
      <c r="E86" s="84">
        <f>E84+E69</f>
        <v>1144</v>
      </c>
      <c r="G86" s="84">
        <f>G84+G69</f>
        <v>1169</v>
      </c>
    </row>
    <row r="87" spans="5:7" ht="11.25">
      <c r="E87" s="79"/>
      <c r="G87" s="79"/>
    </row>
    <row r="88" spans="5:7" ht="11.25">
      <c r="E88" s="79"/>
      <c r="G88" s="79"/>
    </row>
    <row r="89" spans="5:7" ht="11.25">
      <c r="E89" s="79"/>
      <c r="G89" s="79"/>
    </row>
    <row r="90" spans="5:7" ht="11.25">
      <c r="E90" s="79"/>
      <c r="G90" s="79"/>
    </row>
    <row r="91" spans="1:7" ht="11.25">
      <c r="A91" s="78" t="s">
        <v>116</v>
      </c>
      <c r="E91" s="81"/>
      <c r="F91" s="81"/>
      <c r="G91" s="81"/>
    </row>
    <row r="92" spans="1:7" ht="11.25">
      <c r="A92" s="81"/>
      <c r="B92" s="81"/>
      <c r="C92" s="81"/>
      <c r="E92" s="83" t="s">
        <v>138</v>
      </c>
      <c r="G92" s="82" t="s">
        <v>154</v>
      </c>
    </row>
    <row r="93" spans="5:7" ht="11.25">
      <c r="E93" s="81"/>
      <c r="F93" s="81"/>
      <c r="G93" s="81"/>
    </row>
    <row r="94" spans="2:7" ht="11.25">
      <c r="B94" s="78" t="s">
        <v>28</v>
      </c>
      <c r="E94" s="79"/>
      <c r="G94" s="79"/>
    </row>
    <row r="95" spans="3:7" ht="11.25">
      <c r="C95" s="78" t="s">
        <v>117</v>
      </c>
      <c r="E95" s="79">
        <v>126</v>
      </c>
      <c r="G95" s="79">
        <v>131</v>
      </c>
    </row>
    <row r="96" spans="3:7" ht="11.25">
      <c r="C96" s="78" t="s">
        <v>118</v>
      </c>
      <c r="E96" s="79">
        <v>245</v>
      </c>
      <c r="G96" s="79">
        <v>232</v>
      </c>
    </row>
    <row r="97" spans="3:7" ht="11.25">
      <c r="C97" s="78" t="s">
        <v>119</v>
      </c>
      <c r="E97" s="79">
        <v>4</v>
      </c>
      <c r="G97" s="79">
        <v>22</v>
      </c>
    </row>
    <row r="98" spans="3:7" ht="11.25">
      <c r="C98" s="78" t="s">
        <v>20</v>
      </c>
      <c r="E98" s="79">
        <v>19</v>
      </c>
      <c r="G98" s="79">
        <v>0</v>
      </c>
    </row>
    <row r="99" spans="3:7" ht="11.25">
      <c r="C99" s="78" t="s">
        <v>120</v>
      </c>
      <c r="E99" s="79">
        <v>110</v>
      </c>
      <c r="G99" s="79">
        <v>120</v>
      </c>
    </row>
    <row r="100" spans="3:7" ht="11.25">
      <c r="C100" s="78" t="s">
        <v>37</v>
      </c>
      <c r="E100" s="79">
        <v>0</v>
      </c>
      <c r="G100" s="79">
        <v>0</v>
      </c>
    </row>
    <row r="101" spans="4:7" ht="11.25">
      <c r="D101" s="78" t="s">
        <v>29</v>
      </c>
      <c r="E101" s="84">
        <f>SUM(E95:E100)</f>
        <v>504</v>
      </c>
      <c r="G101" s="84">
        <f>SUM(G95:G100)</f>
        <v>505</v>
      </c>
    </row>
    <row r="102" spans="5:7" ht="11.25">
      <c r="E102" s="79"/>
      <c r="G102" s="79"/>
    </row>
    <row r="103" spans="2:7" ht="11.25">
      <c r="B103" s="78" t="s">
        <v>30</v>
      </c>
      <c r="E103" s="79"/>
      <c r="G103" s="79"/>
    </row>
    <row r="104" spans="3:7" ht="11.25">
      <c r="C104" s="78" t="s">
        <v>117</v>
      </c>
      <c r="E104" s="79">
        <v>50</v>
      </c>
      <c r="G104" s="79">
        <v>43</v>
      </c>
    </row>
    <row r="105" spans="3:7" ht="11.25">
      <c r="C105" s="78" t="s">
        <v>118</v>
      </c>
      <c r="E105" s="79">
        <v>95</v>
      </c>
      <c r="G105" s="79">
        <v>97</v>
      </c>
    </row>
    <row r="106" spans="3:7" ht="11.25">
      <c r="C106" s="78" t="s">
        <v>119</v>
      </c>
      <c r="E106" s="79">
        <v>3</v>
      </c>
      <c r="G106" s="79">
        <v>2</v>
      </c>
    </row>
    <row r="107" spans="3:7" ht="11.25">
      <c r="C107" s="78" t="s">
        <v>20</v>
      </c>
      <c r="E107" s="79">
        <v>2</v>
      </c>
      <c r="G107" s="79">
        <v>0</v>
      </c>
    </row>
    <row r="108" spans="3:7" ht="11.25">
      <c r="C108" s="78" t="s">
        <v>120</v>
      </c>
      <c r="E108" s="79">
        <v>20</v>
      </c>
      <c r="G108" s="79">
        <v>15</v>
      </c>
    </row>
    <row r="109" spans="3:7" ht="11.25">
      <c r="C109" s="78" t="s">
        <v>37</v>
      </c>
      <c r="E109" s="79">
        <v>0</v>
      </c>
      <c r="G109" s="79">
        <v>0</v>
      </c>
    </row>
    <row r="110" spans="4:7" ht="11.25">
      <c r="D110" s="78" t="s">
        <v>29</v>
      </c>
      <c r="E110" s="84">
        <f>SUM(E104:E109)</f>
        <v>170</v>
      </c>
      <c r="G110" s="84">
        <f>SUM(G104:G109)</f>
        <v>157</v>
      </c>
    </row>
    <row r="111" spans="5:7" ht="11.25">
      <c r="E111" s="79"/>
      <c r="G111" s="79"/>
    </row>
    <row r="112" spans="4:7" ht="11.25">
      <c r="D112" s="78" t="s">
        <v>10</v>
      </c>
      <c r="E112" s="84">
        <f>E110+E101</f>
        <v>674</v>
      </c>
      <c r="G112" s="84">
        <f>G110+G101</f>
        <v>662</v>
      </c>
    </row>
    <row r="113" spans="5:7" ht="11.25">
      <c r="E113" s="79"/>
      <c r="G113" s="79"/>
    </row>
    <row r="114" spans="5:7" ht="11.25">
      <c r="E114" s="79"/>
      <c r="G114" s="79"/>
    </row>
    <row r="115" ht="11.25">
      <c r="A115" s="78" t="s">
        <v>57</v>
      </c>
    </row>
    <row r="117" spans="5:7" ht="11.25">
      <c r="E117" s="82" t="s">
        <v>138</v>
      </c>
      <c r="F117" s="83"/>
      <c r="G117" s="82" t="s">
        <v>154</v>
      </c>
    </row>
    <row r="119" spans="2:6" ht="11.25">
      <c r="B119" s="78" t="s">
        <v>28</v>
      </c>
      <c r="F119" s="78"/>
    </row>
    <row r="120" spans="3:7" ht="11.25">
      <c r="C120" s="78" t="s">
        <v>58</v>
      </c>
      <c r="E120" s="78">
        <v>337</v>
      </c>
      <c r="G120" s="78">
        <v>320</v>
      </c>
    </row>
    <row r="121" spans="3:7" ht="11.25">
      <c r="C121" s="78" t="s">
        <v>59</v>
      </c>
      <c r="E121" s="78">
        <v>53</v>
      </c>
      <c r="G121" s="78">
        <v>67</v>
      </c>
    </row>
    <row r="122" spans="3:7" ht="11.25">
      <c r="C122" s="78" t="s">
        <v>60</v>
      </c>
      <c r="E122" s="78">
        <v>161</v>
      </c>
      <c r="G122" s="78">
        <v>160</v>
      </c>
    </row>
    <row r="123" spans="3:7" ht="11.25">
      <c r="C123" s="78" t="s">
        <v>61</v>
      </c>
      <c r="E123" s="78">
        <v>46</v>
      </c>
      <c r="G123" s="78">
        <v>45</v>
      </c>
    </row>
    <row r="124" spans="3:7" ht="11.25">
      <c r="C124" s="78" t="s">
        <v>62</v>
      </c>
      <c r="E124" s="78">
        <v>77</v>
      </c>
      <c r="G124" s="78">
        <v>78</v>
      </c>
    </row>
    <row r="125" spans="3:7" ht="11.25">
      <c r="C125" s="78" t="s">
        <v>70</v>
      </c>
      <c r="E125" s="78">
        <v>34</v>
      </c>
      <c r="G125" s="78">
        <v>47</v>
      </c>
    </row>
    <row r="126" spans="4:7" ht="11.25">
      <c r="D126" s="78" t="s">
        <v>29</v>
      </c>
      <c r="E126" s="84">
        <f>SUM(E120:E125)</f>
        <v>708</v>
      </c>
      <c r="G126" s="84">
        <f>SUM(G120:G125)</f>
        <v>717</v>
      </c>
    </row>
    <row r="128" spans="2:6" ht="11.25">
      <c r="B128" s="78" t="s">
        <v>30</v>
      </c>
      <c r="F128" s="78"/>
    </row>
    <row r="129" spans="3:7" ht="11.25">
      <c r="C129" s="78" t="s">
        <v>58</v>
      </c>
      <c r="E129" s="78">
        <v>80</v>
      </c>
      <c r="G129" s="78">
        <v>89</v>
      </c>
    </row>
    <row r="130" spans="3:7" ht="11.25">
      <c r="C130" s="78" t="s">
        <v>59</v>
      </c>
      <c r="E130" s="78">
        <v>18</v>
      </c>
      <c r="G130" s="78">
        <v>15</v>
      </c>
    </row>
    <row r="131" spans="3:7" ht="11.25">
      <c r="C131" s="78" t="s">
        <v>60</v>
      </c>
      <c r="E131" s="78">
        <v>83</v>
      </c>
      <c r="G131" s="78">
        <v>71</v>
      </c>
    </row>
    <row r="132" spans="3:7" ht="11.25">
      <c r="C132" s="78" t="s">
        <v>61</v>
      </c>
      <c r="E132" s="78">
        <v>17</v>
      </c>
      <c r="G132" s="78">
        <v>18</v>
      </c>
    </row>
    <row r="133" spans="3:7" ht="11.25">
      <c r="C133" s="78" t="s">
        <v>62</v>
      </c>
      <c r="E133" s="78">
        <v>5</v>
      </c>
      <c r="G133" s="78">
        <v>8</v>
      </c>
    </row>
    <row r="134" spans="3:7" ht="11.25">
      <c r="C134" s="78" t="s">
        <v>70</v>
      </c>
      <c r="E134" s="78">
        <v>15</v>
      </c>
      <c r="G134" s="78">
        <v>14</v>
      </c>
    </row>
    <row r="135" spans="4:7" ht="11.25">
      <c r="D135" s="78" t="s">
        <v>29</v>
      </c>
      <c r="E135" s="84">
        <f>SUM(E129:E134)</f>
        <v>218</v>
      </c>
      <c r="G135" s="84">
        <f>SUM(G129:G134)</f>
        <v>215</v>
      </c>
    </row>
    <row r="137" spans="4:7" ht="11.25">
      <c r="D137" s="78" t="s">
        <v>10</v>
      </c>
      <c r="E137" s="84">
        <f>E135+E126</f>
        <v>926</v>
      </c>
      <c r="G137" s="84">
        <f>G135+G126</f>
        <v>932</v>
      </c>
    </row>
    <row r="138" spans="5:7" ht="11.25">
      <c r="E138" s="79"/>
      <c r="G138" s="79"/>
    </row>
    <row r="139" spans="1:7" ht="11.25">
      <c r="A139" s="78" t="s">
        <v>126</v>
      </c>
      <c r="E139" s="79"/>
      <c r="G139" s="79"/>
    </row>
    <row r="140" spans="5:7" ht="11.25">
      <c r="E140" s="83" t="s">
        <v>138</v>
      </c>
      <c r="F140" s="83"/>
      <c r="G140" s="83" t="s">
        <v>154</v>
      </c>
    </row>
    <row r="141" spans="2:7" ht="11.25">
      <c r="B141" s="78" t="s">
        <v>28</v>
      </c>
      <c r="E141" s="79"/>
      <c r="G141" s="79"/>
    </row>
    <row r="142" spans="3:7" ht="11.25">
      <c r="C142" s="78" t="s">
        <v>7</v>
      </c>
      <c r="E142" s="79">
        <v>0</v>
      </c>
      <c r="G142" s="79">
        <v>0</v>
      </c>
    </row>
    <row r="143" spans="3:7" ht="11.25">
      <c r="C143" s="78" t="s">
        <v>122</v>
      </c>
      <c r="E143" s="79">
        <v>0</v>
      </c>
      <c r="G143" s="79">
        <v>1</v>
      </c>
    </row>
    <row r="144" spans="4:7" ht="11.25">
      <c r="D144" s="78" t="s">
        <v>29</v>
      </c>
      <c r="E144" s="84">
        <f>SUM(E142:E143)</f>
        <v>0</v>
      </c>
      <c r="G144" s="84">
        <f>SUM(G142:G143)</f>
        <v>1</v>
      </c>
    </row>
    <row r="145" spans="5:7" ht="11.25">
      <c r="E145" s="79"/>
      <c r="G145" s="79"/>
    </row>
    <row r="146" spans="2:7" ht="11.25">
      <c r="B146" s="78" t="s">
        <v>30</v>
      </c>
      <c r="E146" s="79"/>
      <c r="G146" s="79"/>
    </row>
    <row r="147" spans="3:7" ht="11.25">
      <c r="C147" s="78" t="s">
        <v>7</v>
      </c>
      <c r="E147" s="79">
        <v>3</v>
      </c>
      <c r="G147" s="79">
        <v>1</v>
      </c>
    </row>
    <row r="148" spans="3:7" ht="11.25">
      <c r="C148" s="78" t="s">
        <v>122</v>
      </c>
      <c r="E148" s="79">
        <v>26</v>
      </c>
      <c r="G148" s="79">
        <v>44</v>
      </c>
    </row>
    <row r="149" spans="4:7" ht="11.25">
      <c r="D149" s="78" t="s">
        <v>29</v>
      </c>
      <c r="E149" s="84">
        <f>SUM(E147:E148)</f>
        <v>29</v>
      </c>
      <c r="G149" s="84">
        <f>SUM(G147:G148)</f>
        <v>45</v>
      </c>
    </row>
    <row r="150" spans="5:7" ht="11.25">
      <c r="E150" s="79"/>
      <c r="G150" s="79"/>
    </row>
    <row r="151" spans="4:7" ht="11.25">
      <c r="D151" s="78" t="s">
        <v>10</v>
      </c>
      <c r="E151" s="84">
        <f>E149+E144</f>
        <v>29</v>
      </c>
      <c r="G151" s="84">
        <f>G149+G144</f>
        <v>46</v>
      </c>
    </row>
    <row r="152" ht="11.25">
      <c r="A152" s="54"/>
    </row>
    <row r="153" ht="11.25">
      <c r="A153" s="85"/>
    </row>
    <row r="154" ht="11.25">
      <c r="A154" s="54"/>
    </row>
  </sheetData>
  <printOptions/>
  <pageMargins left="0.75" right="0.75" top="1.25" bottom="0.75" header="0.25" footer="0.25"/>
  <pageSetup horizontalDpi="300" verticalDpi="300" orientation="portrait" scale="96" r:id="rId1"/>
  <headerFooter alignWithMargins="0">
    <oddHeader>&amp;CThe University of Alabama in Huntsville
Undergraduate Headcount Enrollment Report
Fall 2006</oddHeader>
    <oddFooter>&amp;L&amp;8Office of Institutional Research
&amp;F  (ly)
Census: 09/07/06&amp;C&amp;8&amp;P</oddFooter>
  </headerFooter>
  <rowBreaks count="5" manualBreakCount="5">
    <brk id="24" max="255" man="1"/>
    <brk id="51" max="255" man="1"/>
    <brk id="90" max="255" man="1"/>
    <brk id="114" max="255" man="1"/>
    <brk id="1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17"/>
  <sheetViews>
    <sheetView workbookViewId="0" topLeftCell="A76">
      <selection activeCell="G98" sqref="G98"/>
    </sheetView>
  </sheetViews>
  <sheetFormatPr defaultColWidth="9.140625" defaultRowHeight="12.75"/>
  <cols>
    <col min="1" max="3" width="9.140625" style="78" customWidth="1"/>
    <col min="4" max="4" width="10.00390625" style="78" customWidth="1"/>
    <col min="5" max="16384" width="9.140625" style="78" customWidth="1"/>
  </cols>
  <sheetData>
    <row r="1" ht="11.25">
      <c r="F1" s="79"/>
    </row>
    <row r="2" ht="11.25">
      <c r="F2" s="83"/>
    </row>
    <row r="3" spans="5:7" ht="11.25">
      <c r="E3" s="82" t="s">
        <v>138</v>
      </c>
      <c r="F3" s="79"/>
      <c r="G3" s="82" t="s">
        <v>154</v>
      </c>
    </row>
    <row r="4" spans="1:2" ht="11.25">
      <c r="A4" s="81"/>
      <c r="B4" s="78" t="s">
        <v>2</v>
      </c>
    </row>
    <row r="5" ht="11.25">
      <c r="F5" s="79"/>
    </row>
    <row r="6" spans="2:6" ht="11.25">
      <c r="B6" s="81"/>
      <c r="C6" s="78" t="s">
        <v>28</v>
      </c>
      <c r="F6" s="79"/>
    </row>
    <row r="7" ht="11.25">
      <c r="F7" s="79"/>
    </row>
    <row r="8" spans="3:7" ht="11.25">
      <c r="C8" s="81"/>
      <c r="D8" s="78" t="s">
        <v>32</v>
      </c>
      <c r="E8" s="78">
        <v>7</v>
      </c>
      <c r="F8" s="79"/>
      <c r="G8" s="78">
        <v>10</v>
      </c>
    </row>
    <row r="9" spans="3:7" ht="11.25">
      <c r="C9" s="81"/>
      <c r="D9" s="78" t="s">
        <v>147</v>
      </c>
      <c r="E9" s="78">
        <v>0</v>
      </c>
      <c r="F9" s="79"/>
      <c r="G9" s="78">
        <v>1</v>
      </c>
    </row>
    <row r="10" spans="3:7" ht="11.25">
      <c r="C10" s="81"/>
      <c r="D10" s="78" t="s">
        <v>34</v>
      </c>
      <c r="E10" s="78">
        <v>12</v>
      </c>
      <c r="F10" s="79"/>
      <c r="G10" s="78">
        <v>9</v>
      </c>
    </row>
    <row r="11" spans="3:7" ht="11.25">
      <c r="C11" s="81"/>
      <c r="D11" s="78" t="s">
        <v>35</v>
      </c>
      <c r="E11" s="78">
        <v>7</v>
      </c>
      <c r="F11" s="79"/>
      <c r="G11" s="78">
        <v>9</v>
      </c>
    </row>
    <row r="12" spans="3:7" ht="11.25">
      <c r="C12" s="81"/>
      <c r="D12" s="86" t="s">
        <v>29</v>
      </c>
      <c r="E12" s="84">
        <f>SUM(E8:E11)</f>
        <v>26</v>
      </c>
      <c r="F12" s="79"/>
      <c r="G12" s="84">
        <f>SUM(G8:G11)</f>
        <v>29</v>
      </c>
    </row>
    <row r="13" ht="11.25">
      <c r="F13" s="79"/>
    </row>
    <row r="14" spans="1:6" ht="11.25">
      <c r="A14" s="81"/>
      <c r="B14" s="81"/>
      <c r="C14" s="78" t="s">
        <v>30</v>
      </c>
      <c r="F14" s="79"/>
    </row>
    <row r="15" spans="3:6" ht="11.25">
      <c r="C15" s="81"/>
      <c r="F15" s="79"/>
    </row>
    <row r="16" spans="3:7" ht="11.25">
      <c r="C16" s="81"/>
      <c r="D16" s="81" t="s">
        <v>32</v>
      </c>
      <c r="E16" s="78">
        <v>35</v>
      </c>
      <c r="F16" s="79"/>
      <c r="G16" s="78">
        <v>24</v>
      </c>
    </row>
    <row r="17" spans="3:7" ht="11.25">
      <c r="C17" s="81"/>
      <c r="D17" s="81" t="s">
        <v>147</v>
      </c>
      <c r="E17" s="78">
        <v>1</v>
      </c>
      <c r="F17" s="79"/>
      <c r="G17" s="78">
        <v>18</v>
      </c>
    </row>
    <row r="18" spans="3:7" ht="11.25">
      <c r="C18" s="81"/>
      <c r="D18" s="81" t="s">
        <v>34</v>
      </c>
      <c r="E18" s="78">
        <v>82</v>
      </c>
      <c r="F18" s="79"/>
      <c r="G18" s="78">
        <v>63</v>
      </c>
    </row>
    <row r="19" spans="3:7" ht="11.25">
      <c r="C19" s="81"/>
      <c r="D19" s="81" t="s">
        <v>35</v>
      </c>
      <c r="E19" s="78">
        <v>33</v>
      </c>
      <c r="F19" s="79"/>
      <c r="G19" s="78">
        <v>26</v>
      </c>
    </row>
    <row r="20" spans="3:7" ht="11.25">
      <c r="C20" s="81"/>
      <c r="D20" s="86" t="s">
        <v>29</v>
      </c>
      <c r="E20" s="84">
        <f>SUM(E16:E19)</f>
        <v>151</v>
      </c>
      <c r="F20" s="79"/>
      <c r="G20" s="84">
        <f>SUM(G16:G19)</f>
        <v>131</v>
      </c>
    </row>
    <row r="21" spans="3:6" ht="11.25">
      <c r="C21" s="81"/>
      <c r="F21" s="79"/>
    </row>
    <row r="22" spans="4:7" ht="11.25">
      <c r="D22" s="86" t="s">
        <v>10</v>
      </c>
      <c r="E22" s="84">
        <f>E20+E12</f>
        <v>177</v>
      </c>
      <c r="F22" s="79"/>
      <c r="G22" s="84">
        <f>G20+G12</f>
        <v>160</v>
      </c>
    </row>
    <row r="23" spans="4:7" ht="11.25">
      <c r="D23" s="86"/>
      <c r="E23" s="79"/>
      <c r="F23" s="79"/>
      <c r="G23" s="79"/>
    </row>
    <row r="24" spans="5:7" ht="11.25">
      <c r="E24" s="79"/>
      <c r="F24" s="79"/>
      <c r="G24" s="79"/>
    </row>
    <row r="25" spans="2:6" ht="11.25">
      <c r="B25" s="78" t="s">
        <v>3</v>
      </c>
      <c r="F25" s="79"/>
    </row>
    <row r="27" ht="11.25">
      <c r="C27" s="78" t="s">
        <v>28</v>
      </c>
    </row>
    <row r="28" spans="4:7" ht="11.25">
      <c r="D28" s="78" t="s">
        <v>115</v>
      </c>
      <c r="E28" s="78">
        <v>47</v>
      </c>
      <c r="G28" s="78">
        <v>44</v>
      </c>
    </row>
    <row r="29" spans="4:7" ht="11.25">
      <c r="D29" s="78" t="s">
        <v>39</v>
      </c>
      <c r="E29" s="78">
        <v>12</v>
      </c>
      <c r="F29" s="79"/>
      <c r="G29" s="78">
        <v>10</v>
      </c>
    </row>
    <row r="30" spans="4:7" ht="11.25">
      <c r="D30" s="78" t="s">
        <v>40</v>
      </c>
      <c r="E30" s="78">
        <v>7</v>
      </c>
      <c r="F30" s="79"/>
      <c r="G30" s="78">
        <v>8</v>
      </c>
    </row>
    <row r="31" spans="4:7" ht="11.25">
      <c r="D31" s="78" t="s">
        <v>41</v>
      </c>
      <c r="E31" s="78">
        <v>19</v>
      </c>
      <c r="F31" s="79"/>
      <c r="G31" s="78">
        <v>15</v>
      </c>
    </row>
    <row r="32" spans="4:7" ht="11.25">
      <c r="D32" s="78" t="s">
        <v>42</v>
      </c>
      <c r="E32" s="78">
        <v>46</v>
      </c>
      <c r="F32" s="79"/>
      <c r="G32" s="78">
        <v>42</v>
      </c>
    </row>
    <row r="33" spans="4:7" ht="11.25">
      <c r="D33" s="78" t="s">
        <v>43</v>
      </c>
      <c r="E33" s="78">
        <v>16</v>
      </c>
      <c r="F33" s="79"/>
      <c r="G33" s="78">
        <v>12</v>
      </c>
    </row>
    <row r="34" spans="4:7" ht="11.25">
      <c r="D34" s="78" t="s">
        <v>69</v>
      </c>
      <c r="E34" s="78">
        <v>26</v>
      </c>
      <c r="F34" s="79"/>
      <c r="G34" s="78">
        <v>24</v>
      </c>
    </row>
    <row r="35" spans="4:7" ht="11.25">
      <c r="D35" s="78" t="s">
        <v>63</v>
      </c>
      <c r="E35" s="78">
        <v>0</v>
      </c>
      <c r="F35" s="79"/>
      <c r="G35" s="78">
        <v>1</v>
      </c>
    </row>
    <row r="36" spans="4:7" ht="11.25">
      <c r="D36" s="78" t="s">
        <v>64</v>
      </c>
      <c r="E36" s="78">
        <v>20</v>
      </c>
      <c r="F36" s="79"/>
      <c r="G36" s="78">
        <v>11</v>
      </c>
    </row>
    <row r="37" spans="4:7" ht="11.25">
      <c r="D37" s="86" t="s">
        <v>29</v>
      </c>
      <c r="E37" s="84">
        <f>SUM(E28:E36)</f>
        <v>193</v>
      </c>
      <c r="F37" s="79"/>
      <c r="G37" s="84">
        <f>SUM(G28:G36)</f>
        <v>167</v>
      </c>
    </row>
    <row r="38" spans="1:7" ht="11.25">
      <c r="A38" s="79"/>
      <c r="B38" s="79"/>
      <c r="C38" s="79"/>
      <c r="D38" s="79"/>
      <c r="E38" s="79"/>
      <c r="F38" s="79"/>
      <c r="G38" s="79"/>
    </row>
    <row r="39" ht="11.25">
      <c r="C39" s="78" t="s">
        <v>30</v>
      </c>
    </row>
    <row r="40" spans="4:7" ht="11.25">
      <c r="D40" s="78" t="s">
        <v>115</v>
      </c>
      <c r="E40" s="78">
        <v>21</v>
      </c>
      <c r="G40" s="78">
        <v>25</v>
      </c>
    </row>
    <row r="41" spans="4:7" ht="11.25">
      <c r="D41" s="78" t="s">
        <v>65</v>
      </c>
      <c r="E41" s="78">
        <v>7</v>
      </c>
      <c r="F41" s="79"/>
      <c r="G41" s="78">
        <v>9</v>
      </c>
    </row>
    <row r="42" spans="4:7" ht="11.25">
      <c r="D42" s="78" t="s">
        <v>40</v>
      </c>
      <c r="E42" s="78">
        <v>8</v>
      </c>
      <c r="F42" s="79"/>
      <c r="G42" s="78">
        <v>6</v>
      </c>
    </row>
    <row r="43" spans="4:7" ht="11.25">
      <c r="D43" s="78" t="s">
        <v>41</v>
      </c>
      <c r="E43" s="78">
        <v>40</v>
      </c>
      <c r="F43" s="79"/>
      <c r="G43" s="78">
        <v>39</v>
      </c>
    </row>
    <row r="44" spans="4:7" ht="11.25">
      <c r="D44" s="78" t="s">
        <v>42</v>
      </c>
      <c r="E44" s="78">
        <v>94</v>
      </c>
      <c r="F44" s="79"/>
      <c r="G44" s="78">
        <v>99</v>
      </c>
    </row>
    <row r="45" spans="4:7" ht="11.25">
      <c r="D45" s="78" t="s">
        <v>43</v>
      </c>
      <c r="E45" s="54">
        <v>129</v>
      </c>
      <c r="F45" s="79"/>
      <c r="G45" s="54">
        <v>134</v>
      </c>
    </row>
    <row r="46" spans="4:7" ht="11.25">
      <c r="D46" s="78" t="s">
        <v>69</v>
      </c>
      <c r="E46" s="78">
        <v>40</v>
      </c>
      <c r="F46" s="79"/>
      <c r="G46" s="78">
        <v>45</v>
      </c>
    </row>
    <row r="47" spans="4:7" ht="11.25">
      <c r="D47" s="78" t="s">
        <v>63</v>
      </c>
      <c r="E47" s="78">
        <v>6</v>
      </c>
      <c r="F47" s="79"/>
      <c r="G47" s="78">
        <v>9</v>
      </c>
    </row>
    <row r="48" spans="4:7" ht="11.25">
      <c r="D48" s="78" t="s">
        <v>64</v>
      </c>
      <c r="E48" s="78">
        <v>9</v>
      </c>
      <c r="F48" s="79"/>
      <c r="G48" s="78">
        <v>5</v>
      </c>
    </row>
    <row r="49" spans="4:7" ht="11.25">
      <c r="D49" s="86" t="s">
        <v>29</v>
      </c>
      <c r="E49" s="84">
        <f>SUM(E40:E48)</f>
        <v>354</v>
      </c>
      <c r="F49" s="79"/>
      <c r="G49" s="84">
        <f>SUM(G40:G48)</f>
        <v>371</v>
      </c>
    </row>
    <row r="50" ht="11.25">
      <c r="F50" s="79"/>
    </row>
    <row r="51" spans="4:7" ht="11.25">
      <c r="D51" s="86" t="s">
        <v>10</v>
      </c>
      <c r="E51" s="84">
        <f>E49+E37</f>
        <v>547</v>
      </c>
      <c r="F51" s="79"/>
      <c r="G51" s="84">
        <f>G49+G37</f>
        <v>538</v>
      </c>
    </row>
    <row r="52" spans="4:7" ht="11.25">
      <c r="D52" s="86"/>
      <c r="E52" s="79"/>
      <c r="F52" s="79"/>
      <c r="G52" s="79"/>
    </row>
    <row r="53" spans="1:7" ht="11.25">
      <c r="A53" s="79"/>
      <c r="B53" s="79"/>
      <c r="C53" s="79"/>
      <c r="D53" s="79"/>
      <c r="E53" s="83"/>
      <c r="F53" s="79"/>
      <c r="G53" s="79"/>
    </row>
    <row r="54" spans="1:7" ht="11.25">
      <c r="A54" s="79"/>
      <c r="B54" s="79"/>
      <c r="C54" s="79"/>
      <c r="D54" s="79"/>
      <c r="E54" s="83" t="s">
        <v>138</v>
      </c>
      <c r="F54" s="79"/>
      <c r="G54" s="82" t="s">
        <v>154</v>
      </c>
    </row>
    <row r="55" ht="11.25">
      <c r="B55" s="78" t="s">
        <v>4</v>
      </c>
    </row>
    <row r="56" ht="11.25">
      <c r="F56" s="79"/>
    </row>
    <row r="57" ht="11.25">
      <c r="C57" s="78" t="s">
        <v>28</v>
      </c>
    </row>
    <row r="58" spans="4:7" ht="11.25">
      <c r="D58" s="78" t="s">
        <v>50</v>
      </c>
      <c r="E58" s="78">
        <v>17</v>
      </c>
      <c r="F58" s="79"/>
      <c r="G58" s="78">
        <v>18</v>
      </c>
    </row>
    <row r="59" spans="4:7" ht="11.25">
      <c r="D59" s="78" t="s">
        <v>51</v>
      </c>
      <c r="E59" s="78">
        <v>5</v>
      </c>
      <c r="F59" s="79"/>
      <c r="G59" s="78">
        <v>5</v>
      </c>
    </row>
    <row r="60" spans="4:7" ht="11.25">
      <c r="D60" s="78" t="s">
        <v>66</v>
      </c>
      <c r="E60" s="78">
        <v>5</v>
      </c>
      <c r="F60" s="79"/>
      <c r="G60" s="78">
        <v>2</v>
      </c>
    </row>
    <row r="61" spans="4:7" ht="11.25">
      <c r="D61" s="78" t="s">
        <v>55</v>
      </c>
      <c r="E61" s="78">
        <v>11</v>
      </c>
      <c r="F61" s="79"/>
      <c r="G61" s="78">
        <v>6</v>
      </c>
    </row>
    <row r="62" spans="4:7" ht="11.25">
      <c r="D62" s="86" t="s">
        <v>29</v>
      </c>
      <c r="E62" s="84">
        <f>SUM(E58:E61)</f>
        <v>38</v>
      </c>
      <c r="F62" s="79"/>
      <c r="G62" s="84">
        <f>SUM(G58:G61)</f>
        <v>31</v>
      </c>
    </row>
    <row r="63" ht="11.25">
      <c r="F63" s="79"/>
    </row>
    <row r="64" ht="11.25">
      <c r="C64" s="78" t="s">
        <v>30</v>
      </c>
    </row>
    <row r="65" spans="4:7" ht="11.25">
      <c r="D65" s="78" t="s">
        <v>50</v>
      </c>
      <c r="E65" s="78">
        <v>48</v>
      </c>
      <c r="F65" s="79"/>
      <c r="G65" s="78">
        <v>34</v>
      </c>
    </row>
    <row r="66" spans="4:7" ht="11.25">
      <c r="D66" s="78" t="s">
        <v>51</v>
      </c>
      <c r="E66" s="78">
        <v>7</v>
      </c>
      <c r="F66" s="79"/>
      <c r="G66" s="78">
        <v>9</v>
      </c>
    </row>
    <row r="67" spans="4:7" ht="11.25">
      <c r="D67" s="78" t="s">
        <v>66</v>
      </c>
      <c r="E67" s="78">
        <v>17</v>
      </c>
      <c r="F67" s="79"/>
      <c r="G67" s="78">
        <v>20</v>
      </c>
    </row>
    <row r="68" spans="4:7" ht="11.25">
      <c r="D68" s="78" t="s">
        <v>55</v>
      </c>
      <c r="E68" s="78">
        <v>5</v>
      </c>
      <c r="F68" s="79"/>
      <c r="G68" s="78">
        <v>4</v>
      </c>
    </row>
    <row r="69" spans="4:7" ht="11.25">
      <c r="D69" s="78" t="s">
        <v>134</v>
      </c>
      <c r="E69" s="78">
        <v>2</v>
      </c>
      <c r="G69" s="78">
        <v>4</v>
      </c>
    </row>
    <row r="70" spans="4:7" ht="11.25">
      <c r="D70" s="78" t="s">
        <v>129</v>
      </c>
      <c r="E70" s="78">
        <v>6</v>
      </c>
      <c r="F70" s="79"/>
      <c r="G70" s="78">
        <v>0</v>
      </c>
    </row>
    <row r="71" spans="4:7" ht="11.25">
      <c r="D71" s="86" t="s">
        <v>29</v>
      </c>
      <c r="E71" s="84">
        <f>SUM(E65:E70)</f>
        <v>85</v>
      </c>
      <c r="F71" s="79"/>
      <c r="G71" s="84">
        <f>SUM(G65:G70)</f>
        <v>71</v>
      </c>
    </row>
    <row r="72" ht="11.25">
      <c r="F72" s="79"/>
    </row>
    <row r="73" spans="4:7" ht="11.25">
      <c r="D73" s="86" t="s">
        <v>10</v>
      </c>
      <c r="E73" s="84">
        <f>E62+E71</f>
        <v>123</v>
      </c>
      <c r="F73" s="79"/>
      <c r="G73" s="84">
        <f>G62+G71</f>
        <v>102</v>
      </c>
    </row>
    <row r="74" ht="11.25">
      <c r="F74" s="79"/>
    </row>
    <row r="75" ht="11.25">
      <c r="B75" s="78" t="s">
        <v>5</v>
      </c>
    </row>
    <row r="76" ht="11.25">
      <c r="F76" s="79"/>
    </row>
    <row r="77" spans="3:6" ht="11.25">
      <c r="C77" s="78" t="s">
        <v>28</v>
      </c>
      <c r="F77" s="79"/>
    </row>
    <row r="78" spans="4:7" ht="11.25">
      <c r="D78" s="78" t="s">
        <v>20</v>
      </c>
      <c r="E78" s="78">
        <v>41</v>
      </c>
      <c r="F78" s="79"/>
      <c r="G78" s="78">
        <v>54</v>
      </c>
    </row>
    <row r="79" spans="4:7" ht="11.25">
      <c r="D79" s="78" t="s">
        <v>135</v>
      </c>
      <c r="E79" s="78">
        <v>1</v>
      </c>
      <c r="F79" s="79"/>
      <c r="G79" s="78">
        <v>0</v>
      </c>
    </row>
    <row r="80" spans="4:7" ht="11.25">
      <c r="D80" s="86" t="s">
        <v>29</v>
      </c>
      <c r="E80" s="84">
        <f>SUM(E78:E79)</f>
        <v>42</v>
      </c>
      <c r="F80" s="79"/>
      <c r="G80" s="84">
        <f>SUM(G78:G79)</f>
        <v>54</v>
      </c>
    </row>
    <row r="81" spans="3:6" ht="11.25">
      <c r="C81" s="78" t="s">
        <v>30</v>
      </c>
      <c r="F81" s="79"/>
    </row>
    <row r="82" spans="4:7" ht="11.25">
      <c r="D82" s="78" t="s">
        <v>20</v>
      </c>
      <c r="E82" s="78">
        <v>70</v>
      </c>
      <c r="F82" s="79"/>
      <c r="G82" s="78">
        <v>75</v>
      </c>
    </row>
    <row r="83" spans="4:7" ht="11.25">
      <c r="D83" s="78" t="s">
        <v>135</v>
      </c>
      <c r="E83" s="78">
        <v>0</v>
      </c>
      <c r="F83" s="79"/>
      <c r="G83" s="78">
        <v>3</v>
      </c>
    </row>
    <row r="84" spans="4:7" ht="11.25">
      <c r="D84" s="78" t="s">
        <v>136</v>
      </c>
      <c r="E84" s="78">
        <v>4</v>
      </c>
      <c r="F84" s="79"/>
      <c r="G84" s="78">
        <v>1</v>
      </c>
    </row>
    <row r="85" spans="4:7" ht="11.25">
      <c r="D85" s="86" t="s">
        <v>29</v>
      </c>
      <c r="E85" s="84">
        <f>SUM(E82:E84)</f>
        <v>74</v>
      </c>
      <c r="F85" s="79"/>
      <c r="G85" s="84">
        <f>SUM(G82:G84)</f>
        <v>79</v>
      </c>
    </row>
    <row r="86" ht="11.25">
      <c r="F86" s="79"/>
    </row>
    <row r="87" spans="4:7" ht="11.25">
      <c r="D87" s="86" t="s">
        <v>10</v>
      </c>
      <c r="E87" s="84">
        <f>SUM(E85,E80)</f>
        <v>116</v>
      </c>
      <c r="F87" s="79"/>
      <c r="G87" s="84">
        <f>SUM(G85,G80)</f>
        <v>133</v>
      </c>
    </row>
    <row r="88" ht="11.25">
      <c r="F88" s="79"/>
    </row>
    <row r="89" spans="1:7" ht="11.25">
      <c r="A89" s="79"/>
      <c r="B89" s="79"/>
      <c r="C89" s="79"/>
      <c r="D89" s="79"/>
      <c r="E89" s="79"/>
      <c r="F89" s="79"/>
      <c r="G89" s="79"/>
    </row>
    <row r="90" spans="1:7" ht="11.25">
      <c r="A90" s="79"/>
      <c r="B90" s="79"/>
      <c r="C90" s="79"/>
      <c r="D90" s="79"/>
      <c r="E90" s="83" t="s">
        <v>138</v>
      </c>
      <c r="F90" s="79"/>
      <c r="G90" s="82" t="s">
        <v>154</v>
      </c>
    </row>
    <row r="91" ht="11.25">
      <c r="B91" s="78" t="s">
        <v>6</v>
      </c>
    </row>
    <row r="92" ht="11.25">
      <c r="F92" s="79"/>
    </row>
    <row r="93" ht="11.25">
      <c r="C93" s="78" t="s">
        <v>28</v>
      </c>
    </row>
    <row r="94" spans="4:7" ht="11.25">
      <c r="D94" s="78" t="s">
        <v>67</v>
      </c>
      <c r="E94" s="78">
        <v>26</v>
      </c>
      <c r="F94" s="79"/>
      <c r="G94" s="78">
        <v>40</v>
      </c>
    </row>
    <row r="95" spans="4:7" ht="11.25">
      <c r="D95" s="78" t="s">
        <v>149</v>
      </c>
      <c r="E95" s="78">
        <v>17</v>
      </c>
      <c r="G95" s="78">
        <v>14</v>
      </c>
    </row>
    <row r="96" spans="4:7" ht="11.25">
      <c r="D96" s="78" t="s">
        <v>58</v>
      </c>
      <c r="E96" s="78">
        <v>23</v>
      </c>
      <c r="F96" s="79"/>
      <c r="G96" s="78">
        <v>20</v>
      </c>
    </row>
    <row r="97" spans="4:7" ht="11.25">
      <c r="D97" s="78" t="s">
        <v>59</v>
      </c>
      <c r="E97" s="78">
        <v>8</v>
      </c>
      <c r="F97" s="79"/>
      <c r="G97" s="78">
        <v>6</v>
      </c>
    </row>
    <row r="98" spans="4:7" ht="11.25">
      <c r="D98" s="78" t="s">
        <v>60</v>
      </c>
      <c r="E98" s="78">
        <v>56</v>
      </c>
      <c r="F98" s="79"/>
      <c r="G98" s="78">
        <v>49</v>
      </c>
    </row>
    <row r="99" spans="4:7" ht="11.25">
      <c r="D99" s="78" t="s">
        <v>148</v>
      </c>
      <c r="E99" s="78">
        <v>20</v>
      </c>
      <c r="F99" s="79"/>
      <c r="G99" s="78">
        <v>19</v>
      </c>
    </row>
    <row r="100" spans="4:7" ht="11.25">
      <c r="D100" s="78" t="s">
        <v>68</v>
      </c>
      <c r="E100" s="78">
        <v>10</v>
      </c>
      <c r="F100" s="79"/>
      <c r="G100" s="78">
        <v>11</v>
      </c>
    </row>
    <row r="101" spans="4:7" ht="11.25">
      <c r="D101" s="78" t="s">
        <v>62</v>
      </c>
      <c r="E101" s="78">
        <v>22</v>
      </c>
      <c r="F101" s="79"/>
      <c r="G101" s="78">
        <v>30</v>
      </c>
    </row>
    <row r="102" spans="4:7" ht="11.25">
      <c r="D102" s="78" t="s">
        <v>137</v>
      </c>
      <c r="E102" s="78">
        <v>1</v>
      </c>
      <c r="F102" s="79"/>
      <c r="G102" s="78">
        <v>0</v>
      </c>
    </row>
    <row r="103" spans="4:7" ht="11.25">
      <c r="D103" s="86" t="s">
        <v>29</v>
      </c>
      <c r="E103" s="84">
        <f>SUM(E94:E102)</f>
        <v>183</v>
      </c>
      <c r="F103" s="79"/>
      <c r="G103" s="84">
        <f>SUM(G94:G102)</f>
        <v>189</v>
      </c>
    </row>
    <row r="104" ht="11.25">
      <c r="F104" s="79"/>
    </row>
    <row r="105" ht="11.25">
      <c r="C105" s="78" t="s">
        <v>30</v>
      </c>
    </row>
    <row r="106" spans="4:7" ht="11.25">
      <c r="D106" s="78" t="s">
        <v>67</v>
      </c>
      <c r="E106" s="78">
        <v>11</v>
      </c>
      <c r="F106" s="79"/>
      <c r="G106" s="78">
        <v>9</v>
      </c>
    </row>
    <row r="107" spans="4:7" ht="11.25">
      <c r="D107" s="78" t="s">
        <v>149</v>
      </c>
      <c r="E107" s="78">
        <v>5</v>
      </c>
      <c r="G107" s="78">
        <v>1</v>
      </c>
    </row>
    <row r="108" spans="4:7" ht="11.25">
      <c r="D108" s="78" t="s">
        <v>58</v>
      </c>
      <c r="E108" s="78">
        <v>7</v>
      </c>
      <c r="F108" s="79"/>
      <c r="G108" s="78">
        <v>8</v>
      </c>
    </row>
    <row r="109" spans="4:7" ht="11.25">
      <c r="D109" s="78" t="s">
        <v>59</v>
      </c>
      <c r="E109" s="78">
        <v>2</v>
      </c>
      <c r="F109" s="79"/>
      <c r="G109" s="78">
        <v>2</v>
      </c>
    </row>
    <row r="110" spans="4:7" ht="11.25">
      <c r="D110" s="78" t="s">
        <v>60</v>
      </c>
      <c r="E110" s="78">
        <v>76</v>
      </c>
      <c r="F110" s="79"/>
      <c r="G110" s="78">
        <v>84</v>
      </c>
    </row>
    <row r="111" spans="4:7" ht="11.25">
      <c r="D111" s="78" t="s">
        <v>61</v>
      </c>
      <c r="E111" s="78">
        <v>6</v>
      </c>
      <c r="F111" s="79"/>
      <c r="G111" s="78">
        <v>11</v>
      </c>
    </row>
    <row r="112" spans="4:7" ht="11.25">
      <c r="D112" s="78" t="s">
        <v>68</v>
      </c>
      <c r="E112" s="78">
        <v>2</v>
      </c>
      <c r="F112" s="79"/>
      <c r="G112" s="78">
        <v>1</v>
      </c>
    </row>
    <row r="113" spans="4:7" ht="11.25">
      <c r="D113" s="78" t="s">
        <v>62</v>
      </c>
      <c r="E113" s="78">
        <v>13</v>
      </c>
      <c r="F113" s="79"/>
      <c r="G113" s="78">
        <v>8</v>
      </c>
    </row>
    <row r="114" spans="4:7" ht="11.25">
      <c r="D114" s="78" t="s">
        <v>137</v>
      </c>
      <c r="E114" s="78">
        <v>0</v>
      </c>
      <c r="F114" s="79"/>
      <c r="G114" s="78">
        <v>1</v>
      </c>
    </row>
    <row r="115" spans="4:7" ht="11.25">
      <c r="D115" s="86" t="s">
        <v>29</v>
      </c>
      <c r="E115" s="84">
        <f>SUM(E106:E114)</f>
        <v>122</v>
      </c>
      <c r="F115" s="79"/>
      <c r="G115" s="84">
        <f>SUM(G106:G114)</f>
        <v>125</v>
      </c>
    </row>
    <row r="116" ht="11.25">
      <c r="F116" s="79"/>
    </row>
    <row r="117" spans="4:7" ht="11.25">
      <c r="D117" s="86" t="s">
        <v>10</v>
      </c>
      <c r="E117" s="84">
        <f>E103+E115</f>
        <v>305</v>
      </c>
      <c r="F117" s="79"/>
      <c r="G117" s="84">
        <f>G103+G115</f>
        <v>314</v>
      </c>
    </row>
  </sheetData>
  <printOptions/>
  <pageMargins left="0.75" right="0.75" top="1.25" bottom="1" header="0.5" footer="0.5"/>
  <pageSetup horizontalDpi="300" verticalDpi="300" orientation="portrait" r:id="rId1"/>
  <headerFooter alignWithMargins="0">
    <oddHeader>&amp;CThe University of Alabama in Huntsville
Graduate Headcount Enrollment
Fall 2006</oddHeader>
    <oddFooter>&amp;L&amp;8Office of Institutional Research
&amp;F  (das)
Census: 09/07/06&amp;C&amp;8&amp;P</oddFooter>
  </headerFooter>
  <rowBreaks count="2" manualBreakCount="2">
    <brk id="52" max="255" man="1"/>
    <brk id="8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3" sqref="B33"/>
    </sheetView>
  </sheetViews>
  <sheetFormatPr defaultColWidth="9.140625" defaultRowHeight="9" customHeight="1"/>
  <cols>
    <col min="1" max="1" width="2.7109375" style="54" customWidth="1"/>
    <col min="2" max="2" width="20.7109375" style="54" customWidth="1"/>
    <col min="3" max="4" width="11.7109375" style="56" customWidth="1"/>
    <col min="5" max="5" width="9.140625" style="57" customWidth="1"/>
    <col min="6" max="6" width="9.140625" style="58" customWidth="1"/>
    <col min="7" max="16384" width="9.140625" style="54" customWidth="1"/>
  </cols>
  <sheetData>
    <row r="1" spans="1:6" ht="9" customHeight="1">
      <c r="A1" s="50"/>
      <c r="B1" s="50"/>
      <c r="C1" s="51" t="s">
        <v>151</v>
      </c>
      <c r="D1" s="51" t="s">
        <v>158</v>
      </c>
      <c r="E1" s="52" t="s">
        <v>71</v>
      </c>
      <c r="F1" s="53" t="s">
        <v>1</v>
      </c>
    </row>
    <row r="2" spans="1:2" ht="9" customHeight="1">
      <c r="A2" s="145" t="s">
        <v>2</v>
      </c>
      <c r="B2" s="145"/>
    </row>
    <row r="3" spans="2:6" ht="9" customHeight="1">
      <c r="B3" s="54" t="s">
        <v>72</v>
      </c>
      <c r="C3" s="56">
        <v>2160</v>
      </c>
      <c r="D3" s="56">
        <v>2025</v>
      </c>
      <c r="E3" s="57">
        <f aca="true" t="shared" si="0" ref="E3:E10">D3-C3</f>
        <v>-135</v>
      </c>
      <c r="F3" s="59">
        <f>IF(D3&gt;C3,IF(C3,E3/C3,1),IF(C3,E3/C3,0))</f>
        <v>-0.0625</v>
      </c>
    </row>
    <row r="4" spans="2:6" ht="9" customHeight="1">
      <c r="B4" s="54" t="s">
        <v>73</v>
      </c>
      <c r="C4" s="56">
        <v>528</v>
      </c>
      <c r="D4" s="56">
        <v>522</v>
      </c>
      <c r="E4" s="57">
        <f t="shared" si="0"/>
        <v>-6</v>
      </c>
      <c r="F4" s="59">
        <f aca="true" t="shared" si="1" ref="F4:F10">IF(D4&gt;C4,IF(C4,E4/C4,1),IF(C4,E4/C4,0))</f>
        <v>-0.011363636363636364</v>
      </c>
    </row>
    <row r="5" spans="2:6" ht="9" customHeight="1">
      <c r="B5" s="54" t="s">
        <v>74</v>
      </c>
      <c r="C5" s="56">
        <v>1836</v>
      </c>
      <c r="D5" s="56">
        <v>1830</v>
      </c>
      <c r="E5" s="57">
        <f t="shared" si="0"/>
        <v>-6</v>
      </c>
      <c r="F5" s="59">
        <f t="shared" si="1"/>
        <v>-0.0032679738562091504</v>
      </c>
    </row>
    <row r="6" spans="2:6" ht="9" customHeight="1">
      <c r="B6" s="54" t="s">
        <v>75</v>
      </c>
      <c r="C6" s="56">
        <v>915</v>
      </c>
      <c r="D6" s="56">
        <v>1185</v>
      </c>
      <c r="E6" s="57">
        <f t="shared" si="0"/>
        <v>270</v>
      </c>
      <c r="F6" s="59">
        <f t="shared" si="1"/>
        <v>0.29508196721311475</v>
      </c>
    </row>
    <row r="7" spans="2:6" ht="9" customHeight="1">
      <c r="B7" s="54" t="s">
        <v>76</v>
      </c>
      <c r="C7" s="56">
        <v>1575</v>
      </c>
      <c r="D7" s="56">
        <v>1443</v>
      </c>
      <c r="E7" s="57">
        <f t="shared" si="0"/>
        <v>-132</v>
      </c>
      <c r="F7" s="59">
        <f t="shared" si="1"/>
        <v>-0.0838095238095238</v>
      </c>
    </row>
    <row r="8" spans="2:6" ht="9" customHeight="1">
      <c r="B8" s="54" t="s">
        <v>77</v>
      </c>
      <c r="C8" s="56">
        <v>1710</v>
      </c>
      <c r="D8" s="56">
        <v>1575</v>
      </c>
      <c r="E8" s="57">
        <f t="shared" si="0"/>
        <v>-135</v>
      </c>
      <c r="F8" s="59">
        <f t="shared" si="1"/>
        <v>-0.07894736842105263</v>
      </c>
    </row>
    <row r="9" spans="2:6" ht="9" customHeight="1">
      <c r="B9" s="54" t="s">
        <v>78</v>
      </c>
      <c r="C9" s="56">
        <v>1008</v>
      </c>
      <c r="D9" s="56">
        <v>978</v>
      </c>
      <c r="E9" s="57">
        <f t="shared" si="0"/>
        <v>-30</v>
      </c>
      <c r="F9" s="59">
        <f t="shared" si="1"/>
        <v>-0.02976190476190476</v>
      </c>
    </row>
    <row r="10" spans="2:6" ht="9" customHeight="1">
      <c r="B10" s="54" t="s">
        <v>79</v>
      </c>
      <c r="C10" s="56">
        <v>1140</v>
      </c>
      <c r="D10" s="56">
        <v>1095</v>
      </c>
      <c r="E10" s="57">
        <f t="shared" si="0"/>
        <v>-45</v>
      </c>
      <c r="F10" s="59">
        <f t="shared" si="1"/>
        <v>-0.039473684210526314</v>
      </c>
    </row>
    <row r="11" spans="2:6" s="90" customFormat="1" ht="10.5">
      <c r="B11" s="91" t="s">
        <v>29</v>
      </c>
      <c r="C11" s="92">
        <f>SUM(C3:C10)</f>
        <v>10872</v>
      </c>
      <c r="D11" s="92">
        <f>SUM(D3:D10)</f>
        <v>10653</v>
      </c>
      <c r="E11" s="93">
        <f>SUM(E3:E10)</f>
        <v>-219</v>
      </c>
      <c r="F11" s="94">
        <f>IF(D11&gt;C11,IF(C11,E11/C11,1),IF(C11,E11/C11,0))</f>
        <v>-0.020143487858719646</v>
      </c>
    </row>
    <row r="13" spans="1:2" ht="9" customHeight="1">
      <c r="A13" s="145" t="s">
        <v>3</v>
      </c>
      <c r="B13" s="145"/>
    </row>
    <row r="14" spans="2:6" ht="9" customHeight="1">
      <c r="B14" s="54" t="s">
        <v>80</v>
      </c>
      <c r="C14" s="56">
        <v>563</v>
      </c>
      <c r="D14" s="56">
        <v>591</v>
      </c>
      <c r="E14" s="57">
        <f aca="true" t="shared" si="2" ref="E14:E22">D14-C14</f>
        <v>28</v>
      </c>
      <c r="F14" s="58">
        <f aca="true" t="shared" si="3" ref="F14:F23">IF(D14&gt;C14,IF(C14,E14/C14,1),IF(C14,E14/C14,0))</f>
        <v>0.0497335701598579</v>
      </c>
    </row>
    <row r="15" spans="2:6" ht="9" customHeight="1">
      <c r="B15" s="54" t="s">
        <v>81</v>
      </c>
      <c r="C15" s="56">
        <v>672</v>
      </c>
      <c r="D15" s="56">
        <v>780</v>
      </c>
      <c r="E15" s="57">
        <f t="shared" si="2"/>
        <v>108</v>
      </c>
      <c r="F15" s="58">
        <f t="shared" si="3"/>
        <v>0.16071428571428573</v>
      </c>
    </row>
    <row r="16" spans="2:6" ht="9" customHeight="1">
      <c r="B16" s="54" t="s">
        <v>82</v>
      </c>
      <c r="C16" s="56">
        <v>1602</v>
      </c>
      <c r="D16" s="56">
        <v>1338</v>
      </c>
      <c r="E16" s="57">
        <f t="shared" si="2"/>
        <v>-264</v>
      </c>
      <c r="F16" s="58">
        <f t="shared" si="3"/>
        <v>-0.1647940074906367</v>
      </c>
    </row>
    <row r="17" spans="2:6" ht="9" customHeight="1">
      <c r="B17" s="54" t="s">
        <v>83</v>
      </c>
      <c r="C17" s="56">
        <v>3091</v>
      </c>
      <c r="D17" s="56">
        <v>3157</v>
      </c>
      <c r="E17" s="57">
        <f t="shared" si="2"/>
        <v>66</v>
      </c>
      <c r="F17" s="58">
        <f t="shared" si="3"/>
        <v>0.021352313167259787</v>
      </c>
    </row>
    <row r="18" spans="2:6" ht="9" customHeight="1">
      <c r="B18" s="54" t="s">
        <v>84</v>
      </c>
      <c r="C18" s="56">
        <v>405</v>
      </c>
      <c r="D18" s="56">
        <v>378</v>
      </c>
      <c r="E18" s="57">
        <f t="shared" si="2"/>
        <v>-27</v>
      </c>
      <c r="F18" s="58">
        <f t="shared" si="3"/>
        <v>-0.06666666666666667</v>
      </c>
    </row>
    <row r="19" spans="2:6" ht="9" customHeight="1">
      <c r="B19" s="54" t="s">
        <v>85</v>
      </c>
      <c r="C19" s="56">
        <v>1356</v>
      </c>
      <c r="D19" s="56">
        <v>1452</v>
      </c>
      <c r="E19" s="57">
        <f t="shared" si="2"/>
        <v>96</v>
      </c>
      <c r="F19" s="58">
        <f t="shared" si="3"/>
        <v>0.07079646017699115</v>
      </c>
    </row>
    <row r="20" spans="2:6" ht="9" customHeight="1">
      <c r="B20" s="54" t="s">
        <v>86</v>
      </c>
      <c r="C20" s="56">
        <v>3916</v>
      </c>
      <c r="D20" s="56">
        <v>4075</v>
      </c>
      <c r="E20" s="57">
        <f t="shared" si="2"/>
        <v>159</v>
      </c>
      <c r="F20" s="58">
        <f t="shared" si="3"/>
        <v>0.040602655771195095</v>
      </c>
    </row>
    <row r="21" spans="2:6" ht="9" customHeight="1">
      <c r="B21" s="54" t="s">
        <v>87</v>
      </c>
      <c r="C21" s="56">
        <v>57</v>
      </c>
      <c r="D21" s="56">
        <v>36</v>
      </c>
      <c r="E21" s="57">
        <f t="shared" si="2"/>
        <v>-21</v>
      </c>
      <c r="F21" s="58">
        <f t="shared" si="3"/>
        <v>-0.3684210526315789</v>
      </c>
    </row>
    <row r="22" spans="2:6" ht="9" customHeight="1">
      <c r="B22" s="54" t="s">
        <v>88</v>
      </c>
      <c r="C22" s="56">
        <v>162</v>
      </c>
      <c r="D22" s="56">
        <v>84</v>
      </c>
      <c r="E22" s="57">
        <f t="shared" si="2"/>
        <v>-78</v>
      </c>
      <c r="F22" s="58">
        <f t="shared" si="3"/>
        <v>-0.48148148148148145</v>
      </c>
    </row>
    <row r="23" spans="2:6" s="90" customFormat="1" ht="10.5">
      <c r="B23" s="91" t="s">
        <v>29</v>
      </c>
      <c r="C23" s="95">
        <f>SUM(C14:C22)</f>
        <v>11824</v>
      </c>
      <c r="D23" s="95">
        <f>SUM(D14:D22)</f>
        <v>11891</v>
      </c>
      <c r="E23" s="95">
        <f>SUM(E14:E22)</f>
        <v>67</v>
      </c>
      <c r="F23" s="96">
        <f t="shared" si="3"/>
        <v>0.005666441136671177</v>
      </c>
    </row>
    <row r="25" spans="1:2" ht="9" customHeight="1">
      <c r="A25" s="146" t="s">
        <v>4</v>
      </c>
      <c r="B25" s="145"/>
    </row>
    <row r="26" spans="2:6" ht="9" customHeight="1">
      <c r="B26" s="54" t="s">
        <v>89</v>
      </c>
      <c r="C26" s="56">
        <v>1716</v>
      </c>
      <c r="D26" s="56">
        <f>834+1091</f>
        <v>1925</v>
      </c>
      <c r="E26" s="57">
        <f aca="true" t="shared" si="4" ref="E26:E37">D26-C26</f>
        <v>209</v>
      </c>
      <c r="F26" s="58">
        <f aca="true" t="shared" si="5" ref="F26:F38">IF(D26&gt;C26,IF(C26,E26/C26,1),IF(C26,E26/C26,0))</f>
        <v>0.12179487179487179</v>
      </c>
    </row>
    <row r="27" spans="2:6" ht="9" customHeight="1">
      <c r="B27" s="54" t="s">
        <v>90</v>
      </c>
      <c r="C27" s="56">
        <v>1605</v>
      </c>
      <c r="D27" s="56">
        <v>1645</v>
      </c>
      <c r="E27" s="57">
        <f t="shared" si="4"/>
        <v>40</v>
      </c>
      <c r="F27" s="58">
        <f t="shared" si="5"/>
        <v>0.024922118380062305</v>
      </c>
    </row>
    <row r="28" spans="2:6" ht="9" customHeight="1">
      <c r="B28" s="54" t="s">
        <v>91</v>
      </c>
      <c r="C28" s="56">
        <v>1757</v>
      </c>
      <c r="D28" s="56">
        <f>1351+252</f>
        <v>1603</v>
      </c>
      <c r="E28" s="57">
        <f t="shared" si="4"/>
        <v>-154</v>
      </c>
      <c r="F28" s="58">
        <f t="shared" si="5"/>
        <v>-0.08764940239043825</v>
      </c>
    </row>
    <row r="29" spans="2:6" ht="9" customHeight="1">
      <c r="B29" s="54" t="s">
        <v>92</v>
      </c>
      <c r="C29" s="56">
        <v>6426</v>
      </c>
      <c r="D29" s="56">
        <f>6243+33+156+48</f>
        <v>6480</v>
      </c>
      <c r="E29" s="57">
        <f t="shared" si="4"/>
        <v>54</v>
      </c>
      <c r="F29" s="58">
        <f t="shared" si="5"/>
        <v>0.008403361344537815</v>
      </c>
    </row>
    <row r="30" spans="2:6" ht="9" customHeight="1">
      <c r="B30" s="54" t="s">
        <v>93</v>
      </c>
      <c r="C30" s="56">
        <v>2123</v>
      </c>
      <c r="D30" s="56">
        <v>2231</v>
      </c>
      <c r="E30" s="57">
        <f t="shared" si="4"/>
        <v>108</v>
      </c>
      <c r="F30" s="58">
        <f t="shared" si="5"/>
        <v>0.05087140838436175</v>
      </c>
    </row>
    <row r="31" spans="2:6" ht="9" customHeight="1">
      <c r="B31" s="54" t="s">
        <v>94</v>
      </c>
      <c r="C31" s="56">
        <v>2697</v>
      </c>
      <c r="D31" s="56">
        <v>2742</v>
      </c>
      <c r="E31" s="57">
        <f t="shared" si="4"/>
        <v>45</v>
      </c>
      <c r="F31" s="58">
        <f t="shared" si="5"/>
        <v>0.01668520578420467</v>
      </c>
    </row>
    <row r="32" spans="2:6" ht="9" customHeight="1">
      <c r="B32" s="54" t="s">
        <v>159</v>
      </c>
      <c r="C32" s="56">
        <v>1326.5</v>
      </c>
      <c r="D32" s="56">
        <f>812+301.5+18+32</f>
        <v>1163.5</v>
      </c>
      <c r="E32" s="57">
        <f t="shared" si="4"/>
        <v>-163</v>
      </c>
      <c r="F32" s="58">
        <f t="shared" si="5"/>
        <v>-0.12287975876366378</v>
      </c>
    </row>
    <row r="33" spans="2:6" ht="9" customHeight="1">
      <c r="B33" s="54" t="s">
        <v>95</v>
      </c>
      <c r="C33" s="56">
        <v>1410</v>
      </c>
      <c r="D33" s="56">
        <v>1356</v>
      </c>
      <c r="E33" s="57">
        <f t="shared" si="4"/>
        <v>-54</v>
      </c>
      <c r="F33" s="58">
        <f t="shared" si="5"/>
        <v>-0.03829787234042553</v>
      </c>
    </row>
    <row r="34" spans="2:6" ht="9" customHeight="1">
      <c r="B34" s="54" t="s">
        <v>96</v>
      </c>
      <c r="C34" s="56">
        <v>1389</v>
      </c>
      <c r="D34" s="56">
        <f>1299+84+114</f>
        <v>1497</v>
      </c>
      <c r="E34" s="57">
        <f t="shared" si="4"/>
        <v>108</v>
      </c>
      <c r="F34" s="58">
        <f t="shared" si="5"/>
        <v>0.07775377969762419</v>
      </c>
    </row>
    <row r="35" spans="2:6" ht="10.5">
      <c r="B35" s="54" t="s">
        <v>97</v>
      </c>
      <c r="C35" s="56">
        <v>2129</v>
      </c>
      <c r="D35" s="56">
        <v>1982</v>
      </c>
      <c r="E35" s="57">
        <f t="shared" si="4"/>
        <v>-147</v>
      </c>
      <c r="F35" s="58">
        <f t="shared" si="5"/>
        <v>-0.06904650070455613</v>
      </c>
    </row>
    <row r="36" spans="2:6" ht="9" customHeight="1">
      <c r="B36" s="54" t="s">
        <v>98</v>
      </c>
      <c r="C36" s="56">
        <v>1632</v>
      </c>
      <c r="D36" s="56">
        <v>1529</v>
      </c>
      <c r="E36" s="57">
        <f t="shared" si="4"/>
        <v>-103</v>
      </c>
      <c r="F36" s="58">
        <f t="shared" si="5"/>
        <v>-0.06311274509803921</v>
      </c>
    </row>
    <row r="37" spans="2:6" ht="9" customHeight="1">
      <c r="B37" s="54" t="s">
        <v>99</v>
      </c>
      <c r="C37" s="56">
        <v>3</v>
      </c>
      <c r="D37" s="56">
        <v>0</v>
      </c>
      <c r="E37" s="57">
        <f t="shared" si="4"/>
        <v>-3</v>
      </c>
      <c r="F37" s="58">
        <f t="shared" si="5"/>
        <v>-1</v>
      </c>
    </row>
    <row r="38" spans="2:6" s="90" customFormat="1" ht="10.5">
      <c r="B38" s="91" t="s">
        <v>29</v>
      </c>
      <c r="C38" s="95">
        <f>SUM(C26:C37)</f>
        <v>24213.5</v>
      </c>
      <c r="D38" s="95">
        <f>SUM(D26:D37)</f>
        <v>24153.5</v>
      </c>
      <c r="E38" s="97">
        <f>SUM(E26:E37)</f>
        <v>-60</v>
      </c>
      <c r="F38" s="96">
        <f t="shared" si="5"/>
        <v>-0.0024779565118632167</v>
      </c>
    </row>
    <row r="40" spans="1:6" ht="9" customHeight="1">
      <c r="A40" s="145" t="s">
        <v>5</v>
      </c>
      <c r="B40" s="145"/>
      <c r="C40" s="95">
        <v>5192</v>
      </c>
      <c r="D40" s="95">
        <v>5567</v>
      </c>
      <c r="E40" s="97">
        <f>D40-C40</f>
        <v>375</v>
      </c>
      <c r="F40" s="96">
        <f>IF(D40&gt;C40,IF(C40,E40/C40,1),IF(C40,E40/C40,0))</f>
        <v>0.07222650231124808</v>
      </c>
    </row>
    <row r="42" spans="1:2" ht="9" customHeight="1">
      <c r="A42" s="145" t="s">
        <v>6</v>
      </c>
      <c r="B42" s="145"/>
    </row>
    <row r="43" spans="2:6" ht="9" customHeight="1">
      <c r="B43" s="54" t="s">
        <v>100</v>
      </c>
      <c r="C43" s="56">
        <v>331</v>
      </c>
      <c r="D43" s="56">
        <v>349</v>
      </c>
      <c r="E43" s="57">
        <f aca="true" t="shared" si="6" ref="E43:E54">D43-C43</f>
        <v>18</v>
      </c>
      <c r="F43" s="58">
        <f aca="true" t="shared" si="7" ref="F43:F55">IF(D43&gt;C43,IF(C43,E43/C43,1),IF(C43,E43/C43,0))</f>
        <v>0.054380664652567974</v>
      </c>
    </row>
    <row r="44" spans="2:6" ht="9" customHeight="1">
      <c r="B44" s="54" t="s">
        <v>101</v>
      </c>
      <c r="C44" s="56">
        <v>314</v>
      </c>
      <c r="D44" s="56">
        <v>435</v>
      </c>
      <c r="E44" s="57">
        <f t="shared" si="6"/>
        <v>121</v>
      </c>
      <c r="F44" s="58">
        <f t="shared" si="7"/>
        <v>0.3853503184713376</v>
      </c>
    </row>
    <row r="45" spans="2:6" ht="9" customHeight="1">
      <c r="B45" s="54" t="s">
        <v>133</v>
      </c>
      <c r="C45" s="56">
        <v>3732</v>
      </c>
      <c r="D45" s="56">
        <f>3917+27</f>
        <v>3944</v>
      </c>
      <c r="E45" s="57">
        <f t="shared" si="6"/>
        <v>212</v>
      </c>
      <c r="F45" s="58">
        <f t="shared" si="7"/>
        <v>0.05680600214362272</v>
      </c>
    </row>
    <row r="46" spans="1:6" ht="9" customHeight="1">
      <c r="A46" s="55"/>
      <c r="B46" s="61" t="s">
        <v>130</v>
      </c>
      <c r="C46" s="56">
        <v>72</v>
      </c>
      <c r="D46" s="56">
        <v>70</v>
      </c>
      <c r="E46" s="57">
        <f t="shared" si="6"/>
        <v>-2</v>
      </c>
      <c r="F46" s="58">
        <f t="shared" si="7"/>
        <v>-0.027777777777777776</v>
      </c>
    </row>
    <row r="47" spans="2:6" ht="9" customHeight="1">
      <c r="B47" s="54" t="s">
        <v>102</v>
      </c>
      <c r="C47" s="56">
        <v>3584</v>
      </c>
      <c r="D47" s="56">
        <v>3443</v>
      </c>
      <c r="E47" s="57">
        <f t="shared" si="6"/>
        <v>-141</v>
      </c>
      <c r="F47" s="58">
        <f t="shared" si="7"/>
        <v>-0.039341517857142856</v>
      </c>
    </row>
    <row r="48" spans="2:6" ht="9" customHeight="1">
      <c r="B48" s="54" t="s">
        <v>103</v>
      </c>
      <c r="C48" s="56">
        <v>2583</v>
      </c>
      <c r="D48" s="56">
        <v>2623</v>
      </c>
      <c r="E48" s="57">
        <f t="shared" si="6"/>
        <v>40</v>
      </c>
      <c r="F48" s="58">
        <f t="shared" si="7"/>
        <v>0.01548586914440573</v>
      </c>
    </row>
    <row r="49" spans="2:6" ht="9" customHeight="1">
      <c r="B49" s="54" t="s">
        <v>104</v>
      </c>
      <c r="C49" s="56">
        <v>330</v>
      </c>
      <c r="D49" s="56">
        <v>357</v>
      </c>
      <c r="E49" s="57">
        <f t="shared" si="6"/>
        <v>27</v>
      </c>
      <c r="F49" s="58">
        <f t="shared" si="7"/>
        <v>0.08181818181818182</v>
      </c>
    </row>
    <row r="50" spans="2:6" ht="9" customHeight="1">
      <c r="B50" s="54" t="s">
        <v>105</v>
      </c>
      <c r="C50" s="56">
        <v>89</v>
      </c>
      <c r="D50" s="56">
        <v>82</v>
      </c>
      <c r="E50" s="57">
        <f t="shared" si="6"/>
        <v>-7</v>
      </c>
      <c r="F50" s="58">
        <f t="shared" si="7"/>
        <v>-0.07865168539325842</v>
      </c>
    </row>
    <row r="51" spans="2:6" ht="9" customHeight="1">
      <c r="B51" s="54" t="s">
        <v>106</v>
      </c>
      <c r="C51" s="56">
        <v>7278</v>
      </c>
      <c r="D51" s="56">
        <f>7065+42</f>
        <v>7107</v>
      </c>
      <c r="E51" s="57">
        <f t="shared" si="6"/>
        <v>-171</v>
      </c>
      <c r="F51" s="58">
        <f t="shared" si="7"/>
        <v>-0.023495465787304205</v>
      </c>
    </row>
    <row r="52" spans="2:6" ht="9" customHeight="1">
      <c r="B52" s="54" t="s">
        <v>107</v>
      </c>
      <c r="C52" s="56">
        <v>41</v>
      </c>
      <c r="D52" s="56">
        <v>23</v>
      </c>
      <c r="E52" s="57">
        <f t="shared" si="6"/>
        <v>-18</v>
      </c>
      <c r="F52" s="58">
        <f t="shared" si="7"/>
        <v>-0.43902439024390244</v>
      </c>
    </row>
    <row r="53" spans="2:6" ht="9" customHeight="1">
      <c r="B53" s="54" t="s">
        <v>108</v>
      </c>
      <c r="C53" s="56">
        <v>2227</v>
      </c>
      <c r="D53" s="56">
        <v>2393</v>
      </c>
      <c r="E53" s="57">
        <f t="shared" si="6"/>
        <v>166</v>
      </c>
      <c r="F53" s="58">
        <f t="shared" si="7"/>
        <v>0.07453973955994611</v>
      </c>
    </row>
    <row r="54" spans="2:6" ht="9" customHeight="1">
      <c r="B54" s="54" t="s">
        <v>152</v>
      </c>
      <c r="C54" s="56">
        <v>7</v>
      </c>
      <c r="D54" s="56">
        <v>6</v>
      </c>
      <c r="E54" s="57">
        <f t="shared" si="6"/>
        <v>-1</v>
      </c>
      <c r="F54" s="58">
        <f t="shared" si="7"/>
        <v>-0.14285714285714285</v>
      </c>
    </row>
    <row r="55" spans="2:6" s="90" customFormat="1" ht="10.5">
      <c r="B55" s="91" t="s">
        <v>29</v>
      </c>
      <c r="C55" s="95">
        <f>SUM(C43:C54)</f>
        <v>20588</v>
      </c>
      <c r="D55" s="95">
        <f>SUM(D43:D54)</f>
        <v>20832</v>
      </c>
      <c r="E55" s="97">
        <f>SUM(E43:E53)</f>
        <v>245</v>
      </c>
      <c r="F55" s="96">
        <f t="shared" si="7"/>
        <v>0.011900136001554304</v>
      </c>
    </row>
    <row r="57" spans="1:2" ht="9" customHeight="1">
      <c r="A57" s="146" t="s">
        <v>131</v>
      </c>
      <c r="B57" s="145"/>
    </row>
    <row r="58" spans="1:6" ht="9" customHeight="1">
      <c r="A58" s="60"/>
      <c r="B58" s="54" t="s">
        <v>109</v>
      </c>
      <c r="C58" s="56">
        <v>285</v>
      </c>
      <c r="D58" s="56">
        <v>366</v>
      </c>
      <c r="E58" s="57">
        <f aca="true" t="shared" si="8" ref="E58:E63">D58-C58</f>
        <v>81</v>
      </c>
      <c r="F58" s="58">
        <f aca="true" t="shared" si="9" ref="F58:F65">IF(D58&gt;C58,IF(C58,E58/C58,1),IF(C58,E58/C58,0))</f>
        <v>0.28421052631578947</v>
      </c>
    </row>
    <row r="59" spans="1:6" ht="9" customHeight="1">
      <c r="A59" s="60"/>
      <c r="B59" s="54" t="s">
        <v>110</v>
      </c>
      <c r="C59" s="56">
        <v>15</v>
      </c>
      <c r="D59" s="56">
        <v>13.5</v>
      </c>
      <c r="E59" s="57">
        <f t="shared" si="8"/>
        <v>-1.5</v>
      </c>
      <c r="F59" s="58">
        <f t="shared" si="9"/>
        <v>-0.1</v>
      </c>
    </row>
    <row r="60" spans="2:6" ht="9" customHeight="1">
      <c r="B60" s="54" t="s">
        <v>111</v>
      </c>
      <c r="C60" s="56">
        <v>1194</v>
      </c>
      <c r="D60" s="56">
        <v>1244</v>
      </c>
      <c r="E60" s="57">
        <f t="shared" si="8"/>
        <v>50</v>
      </c>
      <c r="F60" s="58">
        <f t="shared" si="9"/>
        <v>0.04187604690117253</v>
      </c>
    </row>
    <row r="61" spans="2:6" ht="9" customHeight="1">
      <c r="B61" s="54" t="s">
        <v>112</v>
      </c>
      <c r="C61" s="56">
        <v>149</v>
      </c>
      <c r="D61" s="56">
        <v>113</v>
      </c>
      <c r="E61" s="57">
        <f t="shared" si="8"/>
        <v>-36</v>
      </c>
      <c r="F61" s="58">
        <f t="shared" si="9"/>
        <v>-0.24161073825503357</v>
      </c>
    </row>
    <row r="62" spans="2:6" ht="9" customHeight="1">
      <c r="B62" s="54" t="s">
        <v>113</v>
      </c>
      <c r="C62" s="56">
        <v>6</v>
      </c>
      <c r="D62" s="56">
        <v>14</v>
      </c>
      <c r="E62" s="57">
        <f t="shared" si="8"/>
        <v>8</v>
      </c>
      <c r="F62" s="58">
        <f t="shared" si="9"/>
        <v>1.3333333333333333</v>
      </c>
    </row>
    <row r="63" spans="2:6" ht="9" customHeight="1">
      <c r="B63" s="54" t="s">
        <v>114</v>
      </c>
      <c r="C63" s="56">
        <v>40</v>
      </c>
      <c r="D63" s="56">
        <v>59</v>
      </c>
      <c r="E63" s="57">
        <f t="shared" si="8"/>
        <v>19</v>
      </c>
      <c r="F63" s="58">
        <f t="shared" si="9"/>
        <v>0.475</v>
      </c>
    </row>
    <row r="64" spans="2:6" ht="9" customHeight="1">
      <c r="B64" s="54" t="s">
        <v>123</v>
      </c>
      <c r="C64" s="56">
        <v>84</v>
      </c>
      <c r="D64" s="56">
        <v>86</v>
      </c>
      <c r="E64" s="57">
        <f>D64-C64</f>
        <v>2</v>
      </c>
      <c r="F64" s="58">
        <f>IF(D64&gt;C64,IF(C64,E64/C64,1),IF(C64,E64/C64,0))</f>
        <v>0.023809523809523808</v>
      </c>
    </row>
    <row r="65" spans="2:6" s="90" customFormat="1" ht="10.5">
      <c r="B65" s="91" t="s">
        <v>29</v>
      </c>
      <c r="C65" s="95">
        <f>SUM(C58:C64)</f>
        <v>1773</v>
      </c>
      <c r="D65" s="95">
        <f>SUM(D58:D64)</f>
        <v>1895.5</v>
      </c>
      <c r="E65" s="95">
        <f>SUM(E58:E64)</f>
        <v>122.5</v>
      </c>
      <c r="F65" s="96">
        <f t="shared" si="9"/>
        <v>0.06909193457416808</v>
      </c>
    </row>
    <row r="69" spans="2:6" s="90" customFormat="1" ht="10.5">
      <c r="B69" s="91" t="s">
        <v>10</v>
      </c>
      <c r="C69" s="92">
        <f>SUM(C65,C55,C40,C38,C23,C11)</f>
        <v>74462.5</v>
      </c>
      <c r="D69" s="92">
        <f>SUM(D65,D55,D40,D38,D23,D11)</f>
        <v>74992</v>
      </c>
      <c r="E69" s="92">
        <f>D69-C69</f>
        <v>529.5</v>
      </c>
      <c r="F69" s="98">
        <f>IF(D69&gt;C69,IF(C69,E69/C69,1),IF(C69,E69/C69,0))</f>
        <v>0.007110961893570589</v>
      </c>
    </row>
    <row r="71" spans="2:9" s="63" customFormat="1" ht="9" customHeight="1">
      <c r="B71" s="88"/>
      <c r="C71" s="89"/>
      <c r="D71" s="89"/>
      <c r="E71" s="89"/>
      <c r="F71" s="89"/>
      <c r="G71" s="12"/>
      <c r="H71" s="12"/>
      <c r="I71" s="12"/>
    </row>
    <row r="72" spans="1:9" s="63" customFormat="1" ht="9" customHeight="1">
      <c r="A72" s="64"/>
      <c r="B72" s="89"/>
      <c r="C72" s="89"/>
      <c r="D72" s="89"/>
      <c r="E72" s="89"/>
      <c r="F72" s="89"/>
      <c r="G72" s="12"/>
      <c r="H72" s="12"/>
      <c r="I72" s="12"/>
    </row>
    <row r="73" spans="2:6" s="63" customFormat="1" ht="9" customHeight="1">
      <c r="B73" s="12"/>
      <c r="C73" s="65"/>
      <c r="D73" s="65"/>
      <c r="E73" s="66"/>
      <c r="F73" s="67"/>
    </row>
  </sheetData>
  <mergeCells count="6">
    <mergeCell ref="A42:B42"/>
    <mergeCell ref="A57:B57"/>
    <mergeCell ref="A2:B2"/>
    <mergeCell ref="A13:B13"/>
    <mergeCell ref="A25:B25"/>
    <mergeCell ref="A40:B40"/>
  </mergeCells>
  <printOptions/>
  <pageMargins left="0.75" right="0.75" top="1" bottom="0.75" header="0.5" footer="0.5"/>
  <pageSetup horizontalDpi="300" verticalDpi="300" orientation="portrait" r:id="rId3"/>
  <headerFooter alignWithMargins="0">
    <oddHeader>&amp;CThe University of Alabama in Huntsville
Fall 2006 vs. Fall 2005 Credit Hour Production by College and Department</oddHeader>
    <oddFooter>&amp;L&amp;8Office of Institutional Research
&amp;F  (ly)
Census: 09/07/06&amp;C&amp;8&amp;P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Provost Office, 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Debbie Stowers</cp:lastModifiedBy>
  <cp:lastPrinted>2006-09-21T12:50:41Z</cp:lastPrinted>
  <dcterms:created xsi:type="dcterms:W3CDTF">1998-06-23T13:51:25Z</dcterms:created>
  <dcterms:modified xsi:type="dcterms:W3CDTF">2007-01-24T15:54:20Z</dcterms:modified>
  <cp:category/>
  <cp:version/>
  <cp:contentType/>
  <cp:contentStatus/>
</cp:coreProperties>
</file>