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site\Vendor Contact Updates\"/>
    </mc:Choice>
  </mc:AlternateContent>
  <xr:revisionPtr revIDLastSave="0" documentId="14_{B11A992D-A983-473A-ABC4-A8B823F1D60D}" xr6:coauthVersionLast="47" xr6:coauthVersionMax="47" xr10:uidLastSave="{00000000-0000-0000-0000-000000000000}"/>
  <bookViews>
    <workbookView xWindow="34046" yWindow="3677" windowWidth="30248" windowHeight="1379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7" i="1" l="1"/>
  <c r="F146" i="1"/>
  <c r="G146" i="1"/>
  <c r="F144" i="1"/>
  <c r="G144" i="1"/>
  <c r="F142" i="1"/>
  <c r="G142" i="1"/>
  <c r="F140" i="1"/>
  <c r="G140" i="1"/>
  <c r="F31" i="1"/>
  <c r="F60" i="1"/>
  <c r="D145" i="1"/>
  <c r="F145" i="1"/>
  <c r="G145" i="1"/>
  <c r="D143" i="1"/>
  <c r="F143" i="1"/>
  <c r="G143" i="1"/>
  <c r="F147" i="1"/>
  <c r="G147" i="1"/>
  <c r="D141" i="1"/>
  <c r="F141" i="1"/>
  <c r="G141" i="1"/>
  <c r="F72" i="1"/>
  <c r="F70" i="1"/>
  <c r="F68" i="1"/>
  <c r="F66" i="1"/>
  <c r="F73" i="1"/>
  <c r="D109" i="1"/>
  <c r="D112" i="1"/>
  <c r="D115" i="1"/>
  <c r="D118" i="1"/>
  <c r="F61" i="1"/>
  <c r="D108" i="1"/>
  <c r="D111" i="1"/>
  <c r="D114" i="1"/>
  <c r="D117" i="1"/>
  <c r="D120" i="1"/>
  <c r="D121" i="1"/>
  <c r="D122" i="1"/>
  <c r="D123" i="1"/>
  <c r="D125" i="1"/>
</calcChain>
</file>

<file path=xl/sharedStrings.xml><?xml version="1.0" encoding="utf-8"?>
<sst xmlns="http://schemas.openxmlformats.org/spreadsheetml/2006/main" count="191" uniqueCount="116">
  <si>
    <t>Item</t>
  </si>
  <si>
    <t>Qty</t>
  </si>
  <si>
    <t>Description</t>
  </si>
  <si>
    <t>YOUR REFERENCE NO.</t>
  </si>
  <si>
    <t>QUOTATION EFFECTIVE UNTIL</t>
  </si>
  <si>
    <t>BUSINESS CLASSIFICATION</t>
  </si>
  <si>
    <t xml:space="preserve">ESTIMATED DELIVERY </t>
  </si>
  <si>
    <t>Unit Price</t>
  </si>
  <si>
    <t>FOB Point</t>
  </si>
  <si>
    <t>Terms</t>
  </si>
  <si>
    <t>Warranty</t>
  </si>
  <si>
    <t>THE TIME DEADLINE TO GUARANTEE NEXT BUSINESS DAY DELIVERY</t>
  </si>
  <si>
    <t>Extension</t>
  </si>
  <si>
    <t>Bulk:</t>
  </si>
  <si>
    <t>LB</t>
  </si>
  <si>
    <t>Net 30</t>
  </si>
  <si>
    <t>Nexair</t>
  </si>
  <si>
    <t xml:space="preserve">Sub-total for one each unit cost </t>
  </si>
  <si>
    <t>Nitrogen tank (900)</t>
  </si>
  <si>
    <t>Cost plus for containerized Gases not listed above:</t>
  </si>
  <si>
    <t>Unit Cost:</t>
  </si>
  <si>
    <t>Containerized</t>
  </si>
  <si>
    <t>DELIVERY CHARGES PER DELIVERY,</t>
  </si>
  <si>
    <t xml:space="preserve">Monthly Rental charges per Cylinder </t>
  </si>
  <si>
    <t xml:space="preserve">Nitrogen tank (9000) </t>
  </si>
  <si>
    <t>Bulk Helium  (1000 cubic FT.)</t>
  </si>
  <si>
    <t>Bulk Hydrogen  (1000 cubic FT.)</t>
  </si>
  <si>
    <t>Monthly Rental charges per Dewers</t>
  </si>
  <si>
    <t>UAH</t>
  </si>
  <si>
    <t xml:space="preserve">Monthly cylinder rental for one cylinder for 12 months </t>
  </si>
  <si>
    <t>Monthly dewers rental for one dewers for 12 months</t>
  </si>
  <si>
    <t>Bulk Nitrogen, Helium Hydrogen</t>
  </si>
  <si>
    <t>Carbon Dioxide, CO2 50 lb. Cyl. (Quote per LB.), CGA-320, CD 50</t>
  </si>
  <si>
    <t xml:space="preserve">Carbon Dioxide, CO2 100 lb. Cyl.
(Quote Cost per LB.), CGA-320, CD 100
</t>
  </si>
  <si>
    <t>Carbon Dioxide, Grade 4.0 50-60 lbs. Size 200,   CGA-320 with Syphon, CD I200S</t>
  </si>
  <si>
    <t>Ethane research grade SZ 80, ET R810</t>
  </si>
  <si>
    <t>INM 2% CS/35% HE/AR 300 GG STAIN3300</t>
  </si>
  <si>
    <t>Helium, regular 99.995% Grade 4, size 200, 292-300 cu. ft. approx. usage 50 Cyl. CGA-580, HE 200</t>
  </si>
  <si>
    <t>Helium, regular 99.995% Grade 4, size 300, 292-300 cu. ft. approx. usage 50 Cyl. CGA-580, HE 300</t>
  </si>
  <si>
    <t>Helium, Grade 5, size 80, 80 cu. ft., CGA-580, HE UHP80</t>
  </si>
  <si>
    <t>Helium, UHP 99.9999%, Grade 6, size 300, 292-300 cu. ft, CGA-580, HE BIP300</t>
  </si>
  <si>
    <t>Hydrogen, UHP 99.9999%, Grade 6, 261-300 cu. ft, CGA-350, HY R300</t>
  </si>
  <si>
    <t>Hydrogen H2 UHP 99.999% Grade 5, approx. usage 50 Cyl. 261-300 cu. ft, CGA-350, HY UHP300</t>
  </si>
  <si>
    <t>Krypton Research 80A 1000 LT KR R80A1000Lt</t>
  </si>
  <si>
    <t>Nitrogen, Regular Grade, 80 cu. ft., CGA-580,  NI 80</t>
  </si>
  <si>
    <t>Nitrogen, regular grade, size 125, 116-122 cu. ft.,  CGA-580,  NI 125</t>
  </si>
  <si>
    <t>Nitrogen, 12 pack, size 300, CGA-580, NI C23</t>
  </si>
  <si>
    <t xml:space="preserve">Nitrogen N2 UHP 99.999% Grade 5, size 300, Approx. Usage 50 Cyl.(one day delivery required) 300-304 cu. ft.  CGA-580,  NI UHP300    </t>
  </si>
  <si>
    <t>Methane, Chemically Pure 2.5 Grade, Size 300 Cylinder, CGA-350, ME CP300</t>
  </si>
  <si>
    <t>Oxygen O2 Welding Grade "B", 20 CU. FT. Exchange Basis, Approx. Usage 40 Cyl. (Quote Cost Per Exchange), OX 20</t>
  </si>
  <si>
    <t>Oxygen O2 Welding Grade (Approx. Usage 40 Cyl.) 251 cu.ft., OX 200</t>
  </si>
  <si>
    <t>Oxygen, 180 Lt 350 PSI, OX 180LT350</t>
  </si>
  <si>
    <t>Xenon RP SZ LB 25LTRS, XE RPLB25LT</t>
  </si>
  <si>
    <t xml:space="preserve">Industrial grade hydrogen, 12 pack, size 300, CGA-350,  HY TP12N </t>
  </si>
  <si>
    <t>Cost to Fill Customer Owned cylinders not listed above</t>
  </si>
  <si>
    <t>Monthly Rental charges per Cradle</t>
  </si>
  <si>
    <t>1 cyl</t>
  </si>
  <si>
    <t>12 cyl</t>
  </si>
  <si>
    <t>Monthly Cradle Rental for one cradle for 12 month</t>
  </si>
  <si>
    <t>Hydrogen, regular grade, 109-122 cu. ft., CGA-350, HY 125</t>
  </si>
  <si>
    <t>Helium, IND LIQ, size 60, approx. CGA-580, HE 60LT</t>
  </si>
  <si>
    <r>
      <t xml:space="preserve">Helium, UHP 99.999% Grade 5, size 300, 292-300 cu. ft., CGA-580, </t>
    </r>
    <r>
      <rPr>
        <b/>
        <sz val="9"/>
        <color theme="1"/>
        <rFont val="Arial"/>
        <family val="2"/>
      </rPr>
      <t>HE UHP300</t>
    </r>
  </si>
  <si>
    <r>
      <t xml:space="preserve">Nitrogen, UHP 99.9999%, Grade 6, 300-304 cu. ft </t>
    </r>
    <r>
      <rPr>
        <b/>
        <sz val="9"/>
        <rFont val="Arial"/>
        <family val="2"/>
      </rPr>
      <t>NI BIP300</t>
    </r>
  </si>
  <si>
    <r>
      <t xml:space="preserve">Nitrogen, High Pressure,  6000 PSI 494-500 cu. ft            </t>
    </r>
    <r>
      <rPr>
        <b/>
        <sz val="9"/>
        <color theme="1"/>
        <rFont val="Arial"/>
        <family val="2"/>
      </rPr>
      <t>NI HP6K</t>
    </r>
  </si>
  <si>
    <r>
      <t xml:space="preserve">Nitrous Oxide, AA 200 CGA 326, </t>
    </r>
    <r>
      <rPr>
        <b/>
        <sz val="9"/>
        <color theme="1"/>
        <rFont val="Arial"/>
        <family val="2"/>
      </rPr>
      <t>NS AA200S</t>
    </r>
  </si>
  <si>
    <r>
      <t xml:space="preserve">Nitrous Oxide, regular Grade 56-64 lbs. </t>
    </r>
    <r>
      <rPr>
        <b/>
        <sz val="9"/>
        <color theme="1"/>
        <rFont val="Arial"/>
        <family val="2"/>
      </rPr>
      <t>NS USP56</t>
    </r>
  </si>
  <si>
    <r>
      <t xml:space="preserve">Nitrous Oxide, 99.999% Grade 5.0, 60-64 lbs.         </t>
    </r>
    <r>
      <rPr>
        <b/>
        <sz val="9"/>
        <color theme="1"/>
        <rFont val="Arial"/>
        <family val="2"/>
      </rPr>
      <t>NS UHP200</t>
    </r>
  </si>
  <si>
    <r>
      <t xml:space="preserve">Oxygen, regular grade, 122-127 cu. ft. </t>
    </r>
    <r>
      <rPr>
        <b/>
        <sz val="9"/>
        <color theme="1"/>
        <rFont val="Arial"/>
        <family val="2"/>
      </rPr>
      <t>OX 125</t>
    </r>
  </si>
  <si>
    <r>
      <t>Oxygen O2 Welding Grade (Approx. Usage 40 Cyl.) 251 cu.ft.</t>
    </r>
    <r>
      <rPr>
        <b/>
        <sz val="9"/>
        <color rgb="FF000000"/>
        <rFont val="Arial"/>
        <family val="2"/>
      </rPr>
      <t xml:space="preserve">, </t>
    </r>
    <r>
      <rPr>
        <sz val="9"/>
        <color rgb="FF000000"/>
        <rFont val="Arial"/>
        <family val="2"/>
      </rPr>
      <t>size 300, CGA-540,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theme="1"/>
        <rFont val="Arial"/>
        <family val="2"/>
      </rPr>
      <t>OX 300</t>
    </r>
  </si>
  <si>
    <r>
      <t xml:space="preserve">Sulfur Hexafluoride, 300-340 cu. ft., </t>
    </r>
    <r>
      <rPr>
        <b/>
        <sz val="9"/>
        <color theme="1"/>
        <rFont val="Arial"/>
        <family val="2"/>
      </rPr>
      <t>SH CP300</t>
    </r>
  </si>
  <si>
    <r>
      <t xml:space="preserve">Oxygen, high purity, 99.999% 251-337 cu. ft., </t>
    </r>
    <r>
      <rPr>
        <b/>
        <sz val="9"/>
        <color theme="1"/>
        <rFont val="Arial"/>
        <family val="2"/>
      </rPr>
      <t>OX UPC300</t>
    </r>
  </si>
  <si>
    <r>
      <t xml:space="preserve">Nitrogen, N2 Extra Dry, size 300, 300-304 cu. ft,  Approx. Usage 75 Cyl., CGA-580,           </t>
    </r>
    <r>
      <rPr>
        <b/>
        <sz val="9"/>
        <color theme="1"/>
        <rFont val="Arial"/>
        <family val="2"/>
      </rPr>
      <t>NI 300</t>
    </r>
  </si>
  <si>
    <t>Hydrogen H2 extra dry 99.999% Grade 4, approx. usage 40 Cyl. CGA-350, 261-300 cu. ft, HY UHP300</t>
  </si>
  <si>
    <r>
      <t xml:space="preserve">Compressed air, breathing quality 230-312 cu. ft. (approx. usage 60 Cyl.) CGA 346, </t>
    </r>
    <r>
      <rPr>
        <b/>
        <sz val="9"/>
        <color theme="1"/>
        <rFont val="Arial"/>
        <family val="2"/>
      </rPr>
      <t>AI B300</t>
    </r>
  </si>
  <si>
    <r>
      <t xml:space="preserve">Compressed Air, Ultra Zero Grade size 300, 250-312 cu. ft., CGA 590, </t>
    </r>
    <r>
      <rPr>
        <b/>
        <sz val="9"/>
        <color theme="1"/>
        <rFont val="Arial"/>
        <family val="2"/>
      </rPr>
      <t>AI UZ300</t>
    </r>
  </si>
  <si>
    <r>
      <t xml:space="preserve">Compressed Air, Ultra Zero Grade size 300, 250-312 cu. ft., CGA 590, </t>
    </r>
    <r>
      <rPr>
        <b/>
        <sz val="9"/>
        <color theme="1"/>
        <rFont val="Arial"/>
        <family val="2"/>
      </rPr>
      <t>AI Z300</t>
    </r>
  </si>
  <si>
    <r>
      <t xml:space="preserve">Acetylene, atomic absorption 2.6 Grade, 330 cu. ft    size 5, CGA-510, </t>
    </r>
    <r>
      <rPr>
        <b/>
        <sz val="9"/>
        <color theme="1"/>
        <rFont val="Arial"/>
        <family val="2"/>
      </rPr>
      <t>AC AA5</t>
    </r>
  </si>
  <si>
    <r>
      <t xml:space="preserve">Acetylene, C2H2 Welding Grade (MC) - 10 cu. ft. Exchange Basis, Approx. Usage 40 Cyl. (Quote Cost Per Exchange) CGA-200, </t>
    </r>
    <r>
      <rPr>
        <b/>
        <sz val="9"/>
        <color theme="1"/>
        <rFont val="Arial"/>
        <family val="2"/>
      </rPr>
      <t>AC MC</t>
    </r>
  </si>
  <si>
    <r>
      <t xml:space="preserve">Argon, regular 99.995%, size 200, 235-300 cu. ft. CGA-580, </t>
    </r>
    <r>
      <rPr>
        <b/>
        <sz val="9"/>
        <color theme="1"/>
        <rFont val="Arial"/>
        <family val="2"/>
      </rPr>
      <t>AR 200</t>
    </r>
  </si>
  <si>
    <r>
      <t xml:space="preserve">Argon, Welding grade size 300, 300-336 cu. ft     CGA-580, </t>
    </r>
    <r>
      <rPr>
        <b/>
        <sz val="9"/>
        <color theme="1"/>
        <rFont val="Arial"/>
        <family val="2"/>
      </rPr>
      <t>AR 300</t>
    </r>
  </si>
  <si>
    <r>
      <t xml:space="preserve">Argon / 25% Carbon Dioxide Mixture, UHP 99.999%, Size 300, 300-376 cu. ft, CGA-580,      </t>
    </r>
    <r>
      <rPr>
        <b/>
        <sz val="9"/>
        <color theme="1"/>
        <rFont val="Arial"/>
        <family val="2"/>
      </rPr>
      <t>AR CD25300</t>
    </r>
  </si>
  <si>
    <r>
      <t xml:space="preserve">Argon, high purity 99.999 Grade 5, size 300, 300-336 cu. ft. approx. usage 50 cyl, CGA-580, </t>
    </r>
    <r>
      <rPr>
        <b/>
        <sz val="9"/>
        <color theme="1"/>
        <rFont val="Arial"/>
        <family val="2"/>
      </rPr>
      <t>AR UHP300CT</t>
    </r>
  </si>
  <si>
    <r>
      <t xml:space="preserve">Acetylene C2H2, Welding Grade, 132 cu.ft. Approx. size 4 CGA-510 Usage 40 Cyl.                </t>
    </r>
    <r>
      <rPr>
        <b/>
        <sz val="9"/>
        <color theme="1"/>
        <rFont val="Arial"/>
        <family val="2"/>
      </rPr>
      <t>AC 4</t>
    </r>
  </si>
  <si>
    <t>gal</t>
  </si>
  <si>
    <t>cuft</t>
  </si>
  <si>
    <t>5pm for next day service</t>
  </si>
  <si>
    <r>
      <t xml:space="preserve">Nitrogen, UHP 99.9999%, Grade 6, size 300, 300-304 cu. ft., CGA-580,     </t>
    </r>
    <r>
      <rPr>
        <b/>
        <sz val="9"/>
        <color theme="1"/>
        <rFont val="Arial"/>
        <family val="2"/>
      </rPr>
      <t>NI BIP300</t>
    </r>
  </si>
  <si>
    <t>Helium, research grade 6, size 200, approx. usage 50 Cyl. CGA-580,       HE R200</t>
  </si>
  <si>
    <r>
      <t xml:space="preserve">Compressed air dry, 230-312 cu. ft. (approx. usage 60 Cyl.),  CGA 590,     </t>
    </r>
    <r>
      <rPr>
        <b/>
        <sz val="9"/>
        <color theme="1"/>
        <rFont val="Arial"/>
        <family val="2"/>
      </rPr>
      <t>AI D300</t>
    </r>
  </si>
  <si>
    <t xml:space="preserve">Monthly cylinder rental for one cylinder </t>
  </si>
  <si>
    <t xml:space="preserve">Monthly dewers rental for one dewers </t>
  </si>
  <si>
    <t xml:space="preserve">Delivery charges for twice week       </t>
  </si>
  <si>
    <t xml:space="preserve">Monthly Cradle Rental for one cradle </t>
  </si>
  <si>
    <t>Delivery charges for twice week       112 days in 1 year</t>
  </si>
  <si>
    <t>totals for each year</t>
  </si>
  <si>
    <t>This bid is awarded by total low to Nexair as the apparent, lowest responsible bidder, meeting specifications.</t>
  </si>
  <si>
    <t>October 1, 2024 Through September 30, 2025</t>
  </si>
  <si>
    <t>October 1, 2025 Through September 30, 2026</t>
  </si>
  <si>
    <t>2022-2023</t>
  </si>
  <si>
    <t>2023-2024</t>
  </si>
  <si>
    <t>2024-2025</t>
  </si>
  <si>
    <t>2025-2026</t>
  </si>
  <si>
    <t>From October 1, 2023 Through September 30, 2024</t>
  </si>
  <si>
    <t>From October 1, 2024 Through September 30, 2025</t>
  </si>
  <si>
    <t xml:space="preserve">From October 1, 2025 Through September 30, 2026 </t>
  </si>
  <si>
    <t>56.71 dewers/ mth</t>
  </si>
  <si>
    <t>56.71 cradle/ mth</t>
  </si>
  <si>
    <t>$6.15 cyl / mth</t>
  </si>
  <si>
    <t>1lb</t>
  </si>
  <si>
    <t>next day on stock gas items</t>
  </si>
  <si>
    <t>BRH10052022UAH</t>
  </si>
  <si>
    <t>Total for 4 years</t>
  </si>
  <si>
    <t xml:space="preserve">October 1, 2022 Through September 30, 2023 </t>
  </si>
  <si>
    <t>October 1, 2023 Through September 30, 2024</t>
  </si>
  <si>
    <t xml:space="preserve">10/06/2022   PKH </t>
  </si>
  <si>
    <t>Industrial Containerized Gases (B002808) expire 9-30-2026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</si>
</sst>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0"/>
    <numFmt numFmtId="165" formatCode="#,##0.000"/>
    <numFmt numFmtId="166" formatCode="&quot;$&quot;#,##0.00"/>
    <numFmt numFmtId="167" formatCode="&quot;$&quot;#,##0.000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left" wrapText="1"/>
    </xf>
    <xf numFmtId="0" fontId="1" fillId="0" borderId="0" xfId="0" applyFont="1"/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wrapText="1"/>
    </xf>
    <xf numFmtId="4" fontId="1" fillId="0" borderId="3" xfId="0" applyNumberFormat="1" applyFont="1" applyBorder="1" applyAlignment="1">
      <alignment wrapText="1"/>
    </xf>
    <xf numFmtId="4" fontId="1" fillId="0" borderId="0" xfId="0" applyNumberFormat="1" applyFont="1" applyFill="1" applyAlignment="1">
      <alignment wrapText="1"/>
    </xf>
    <xf numFmtId="4" fontId="1" fillId="0" borderId="0" xfId="0" applyNumberFormat="1" applyFont="1" applyFill="1" applyAlignment="1">
      <alignment horizontal="center" wrapText="1"/>
    </xf>
    <xf numFmtId="165" fontId="5" fillId="0" borderId="0" xfId="0" applyNumberFormat="1" applyFont="1" applyFill="1" applyAlignment="1">
      <alignment horizontal="center" wrapText="1"/>
    </xf>
    <xf numFmtId="165" fontId="1" fillId="0" borderId="0" xfId="0" applyNumberFormat="1" applyFont="1" applyFill="1" applyAlignment="1">
      <alignment horizontal="center" wrapText="1"/>
    </xf>
    <xf numFmtId="165" fontId="1" fillId="0" borderId="6" xfId="0" applyNumberFormat="1" applyFont="1" applyFill="1" applyBorder="1" applyAlignment="1">
      <alignment horizontal="center" wrapText="1"/>
    </xf>
    <xf numFmtId="165" fontId="1" fillId="0" borderId="14" xfId="0" applyNumberFormat="1" applyFont="1" applyFill="1" applyBorder="1" applyAlignment="1">
      <alignment horizontal="center" wrapText="1"/>
    </xf>
    <xf numFmtId="165" fontId="2" fillId="0" borderId="13" xfId="0" applyNumberFormat="1" applyFont="1" applyFill="1" applyBorder="1" applyAlignment="1">
      <alignment horizontal="center" wrapText="1"/>
    </xf>
    <xf numFmtId="165" fontId="0" fillId="0" borderId="15" xfId="0" applyNumberFormat="1" applyFill="1" applyBorder="1" applyAlignment="1">
      <alignment horizontal="center" wrapText="1"/>
    </xf>
    <xf numFmtId="4" fontId="1" fillId="0" borderId="20" xfId="0" applyNumberFormat="1" applyFont="1" applyFill="1" applyBorder="1" applyAlignment="1">
      <alignment horizontal="center" wrapText="1"/>
    </xf>
    <xf numFmtId="165" fontId="1" fillId="0" borderId="21" xfId="0" applyNumberFormat="1" applyFont="1" applyFill="1" applyBorder="1" applyAlignment="1">
      <alignment horizontal="center" wrapText="1"/>
    </xf>
    <xf numFmtId="165" fontId="1" fillId="0" borderId="21" xfId="0" applyNumberFormat="1" applyFont="1" applyFill="1" applyBorder="1" applyAlignment="1">
      <alignment horizontal="center" vertical="center" wrapText="1"/>
    </xf>
    <xf numFmtId="165" fontId="1" fillId="0" borderId="18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wrapText="1"/>
    </xf>
    <xf numFmtId="4" fontId="1" fillId="0" borderId="9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 wrapText="1"/>
    </xf>
    <xf numFmtId="165" fontId="1" fillId="0" borderId="9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165" fontId="1" fillId="0" borderId="9" xfId="0" applyNumberFormat="1" applyFont="1" applyFill="1" applyBorder="1" applyAlignment="1">
      <alignment horizont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Fill="1" applyBorder="1" applyAlignment="1">
      <alignment horizontal="center" wrapText="1"/>
    </xf>
    <xf numFmtId="165" fontId="1" fillId="0" borderId="12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wrapText="1"/>
    </xf>
    <xf numFmtId="4" fontId="8" fillId="0" borderId="0" xfId="0" applyNumberFormat="1" applyFont="1" applyFill="1" applyAlignment="1">
      <alignment horizontal="left" wrapText="1"/>
    </xf>
    <xf numFmtId="14" fontId="8" fillId="0" borderId="10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8" xfId="0" applyFill="1" applyBorder="1" applyAlignment="1">
      <alignment wrapText="1"/>
    </xf>
    <xf numFmtId="165" fontId="1" fillId="0" borderId="5" xfId="0" applyNumberFormat="1" applyFont="1" applyFill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 wrapText="1"/>
    </xf>
    <xf numFmtId="165" fontId="0" fillId="0" borderId="8" xfId="0" applyNumberFormat="1" applyFill="1" applyBorder="1" applyAlignment="1">
      <alignment horizont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left" wrapText="1"/>
    </xf>
    <xf numFmtId="4" fontId="1" fillId="0" borderId="11" xfId="0" applyNumberFormat="1" applyFont="1" applyFill="1" applyBorder="1" applyAlignment="1">
      <alignment wrapText="1"/>
    </xf>
    <xf numFmtId="165" fontId="1" fillId="0" borderId="3" xfId="0" applyNumberFormat="1" applyFont="1" applyFill="1" applyBorder="1" applyAlignment="1">
      <alignment horizontal="center" wrapText="1"/>
    </xf>
    <xf numFmtId="165" fontId="1" fillId="0" borderId="16" xfId="0" applyNumberFormat="1" applyFont="1" applyFill="1" applyBorder="1" applyAlignment="1">
      <alignment horizontal="center" wrapText="1"/>
    </xf>
    <xf numFmtId="4" fontId="1" fillId="0" borderId="2" xfId="0" applyNumberFormat="1" applyFont="1" applyFill="1" applyBorder="1" applyAlignment="1">
      <alignment horizontal="center" wrapText="1"/>
    </xf>
    <xf numFmtId="4" fontId="1" fillId="0" borderId="2" xfId="0" applyNumberFormat="1" applyFont="1" applyFill="1" applyBorder="1" applyAlignment="1">
      <alignment horizontal="left" wrapText="1"/>
    </xf>
    <xf numFmtId="4" fontId="1" fillId="0" borderId="12" xfId="0" applyNumberFormat="1" applyFont="1" applyFill="1" applyBorder="1" applyAlignment="1">
      <alignment wrapText="1"/>
    </xf>
    <xf numFmtId="165" fontId="4" fillId="0" borderId="14" xfId="0" applyNumberFormat="1" applyFont="1" applyFill="1" applyBorder="1" applyAlignment="1">
      <alignment horizontal="center" wrapText="1"/>
    </xf>
    <xf numFmtId="165" fontId="7" fillId="0" borderId="13" xfId="0" applyNumberFormat="1" applyFont="1" applyFill="1" applyBorder="1" applyAlignment="1">
      <alignment horizontal="center" wrapText="1"/>
    </xf>
    <xf numFmtId="165" fontId="4" fillId="0" borderId="13" xfId="0" applyNumberFormat="1" applyFont="1" applyFill="1" applyBorder="1" applyAlignment="1">
      <alignment horizontal="center" wrapText="1"/>
    </xf>
    <xf numFmtId="165" fontId="4" fillId="0" borderId="15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165" fontId="12" fillId="0" borderId="6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top" wrapText="1"/>
    </xf>
    <xf numFmtId="4" fontId="9" fillId="0" borderId="10" xfId="0" applyNumberFormat="1" applyFont="1" applyFill="1" applyBorder="1" applyAlignment="1">
      <alignment wrapText="1"/>
    </xf>
    <xf numFmtId="0" fontId="10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wrapText="1"/>
    </xf>
    <xf numFmtId="165" fontId="13" fillId="0" borderId="6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165" fontId="1" fillId="0" borderId="10" xfId="0" applyNumberFormat="1" applyFont="1" applyFill="1" applyBorder="1" applyAlignment="1">
      <alignment horizontal="center" wrapText="1"/>
    </xf>
    <xf numFmtId="165" fontId="2" fillId="0" borderId="10" xfId="0" applyNumberFormat="1" applyFont="1" applyFill="1" applyBorder="1" applyAlignment="1">
      <alignment horizontal="center" wrapText="1"/>
    </xf>
    <xf numFmtId="165" fontId="0" fillId="0" borderId="10" xfId="0" applyNumberForma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center" wrapText="1"/>
    </xf>
    <xf numFmtId="4" fontId="1" fillId="0" borderId="10" xfId="0" applyNumberFormat="1" applyFont="1" applyFill="1" applyBorder="1" applyAlignment="1">
      <alignment wrapText="1"/>
    </xf>
    <xf numFmtId="0" fontId="9" fillId="0" borderId="1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165" fontId="1" fillId="0" borderId="4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2" fillId="0" borderId="7" xfId="0" applyNumberFormat="1" applyFont="1" applyFill="1" applyBorder="1" applyAlignment="1">
      <alignment horizontal="center" vertical="center" wrapText="1"/>
    </xf>
    <xf numFmtId="165" fontId="12" fillId="0" borderId="19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165" fontId="0" fillId="0" borderId="16" xfId="0" applyNumberForma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7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wrapText="1"/>
    </xf>
    <xf numFmtId="165" fontId="1" fillId="0" borderId="23" xfId="0" applyNumberFormat="1" applyFont="1" applyFill="1" applyBorder="1" applyAlignment="1">
      <alignment horizontal="center" vertical="center" wrapText="1"/>
    </xf>
    <xf numFmtId="165" fontId="12" fillId="0" borderId="7" xfId="0" applyNumberFormat="1" applyFont="1" applyFill="1" applyBorder="1" applyAlignment="1">
      <alignment horizontal="center" wrapText="1"/>
    </xf>
    <xf numFmtId="9" fontId="1" fillId="0" borderId="3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1" fillId="0" borderId="6" xfId="0" applyFont="1" applyFill="1" applyBorder="1" applyAlignment="1">
      <alignment wrapText="1"/>
    </xf>
    <xf numFmtId="165" fontId="1" fillId="0" borderId="3" xfId="0" applyNumberFormat="1" applyFont="1" applyFill="1" applyBorder="1" applyAlignment="1">
      <alignment wrapText="1"/>
    </xf>
    <xf numFmtId="165" fontId="5" fillId="0" borderId="0" xfId="0" applyNumberFormat="1" applyFont="1" applyFill="1" applyAlignment="1">
      <alignment wrapText="1"/>
    </xf>
    <xf numFmtId="165" fontId="1" fillId="0" borderId="6" xfId="0" applyNumberFormat="1" applyFont="1" applyFill="1" applyBorder="1" applyAlignment="1">
      <alignment wrapText="1"/>
    </xf>
    <xf numFmtId="165" fontId="1" fillId="0" borderId="3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left" vertical="center" wrapText="1"/>
    </xf>
    <xf numFmtId="165" fontId="1" fillId="0" borderId="0" xfId="0" applyNumberFormat="1" applyFont="1" applyFill="1" applyAlignment="1">
      <alignment horizontal="left" vertical="center" wrapText="1"/>
    </xf>
    <xf numFmtId="165" fontId="1" fillId="0" borderId="8" xfId="0" applyNumberFormat="1" applyFont="1" applyFill="1" applyBorder="1" applyAlignment="1">
      <alignment wrapText="1"/>
    </xf>
    <xf numFmtId="165" fontId="2" fillId="0" borderId="0" xfId="0" applyNumberFormat="1" applyFont="1" applyFill="1" applyAlignment="1">
      <alignment horizontal="center" wrapText="1"/>
    </xf>
    <xf numFmtId="165" fontId="0" fillId="0" borderId="16" xfId="0" applyNumberFormat="1" applyFill="1" applyBorder="1" applyAlignment="1">
      <alignment horizontal="center" wrapText="1"/>
    </xf>
    <xf numFmtId="4" fontId="1" fillId="0" borderId="0" xfId="0" applyNumberFormat="1" applyFont="1" applyFill="1" applyAlignment="1">
      <alignment horizontal="right" wrapText="1"/>
    </xf>
    <xf numFmtId="165" fontId="1" fillId="0" borderId="3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Alignment="1">
      <alignment horizont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wrapText="1"/>
    </xf>
    <xf numFmtId="14" fontId="1" fillId="0" borderId="6" xfId="0" applyNumberFormat="1" applyFont="1" applyFill="1" applyBorder="1" applyAlignment="1">
      <alignment horizontal="center" wrapText="1"/>
    </xf>
    <xf numFmtId="165" fontId="1" fillId="0" borderId="5" xfId="0" applyNumberFormat="1" applyFont="1" applyFill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center" wrapText="1"/>
    </xf>
    <xf numFmtId="165" fontId="1" fillId="0" borderId="2" xfId="0" applyNumberFormat="1" applyFont="1" applyFill="1" applyBorder="1" applyAlignment="1">
      <alignment horizontal="center" wrapText="1"/>
    </xf>
    <xf numFmtId="165" fontId="1" fillId="0" borderId="8" xfId="0" applyNumberFormat="1" applyFont="1" applyFill="1" applyBorder="1" applyAlignment="1">
      <alignment horizontal="center" wrapText="1"/>
    </xf>
    <xf numFmtId="4" fontId="1" fillId="0" borderId="17" xfId="0" applyNumberFormat="1" applyFont="1" applyFill="1" applyBorder="1" applyAlignment="1">
      <alignment wrapText="1"/>
    </xf>
    <xf numFmtId="4" fontId="1" fillId="0" borderId="10" xfId="0" applyNumberFormat="1" applyFont="1" applyFill="1" applyBorder="1" applyAlignment="1">
      <alignment horizontal="center" vertical="center" wrapText="1"/>
    </xf>
    <xf numFmtId="165" fontId="1" fillId="0" borderId="22" xfId="0" applyNumberFormat="1" applyFont="1" applyFill="1" applyBorder="1" applyAlignment="1">
      <alignment horizontal="center" wrapText="1"/>
    </xf>
    <xf numFmtId="4" fontId="1" fillId="0" borderId="17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wrapText="1"/>
    </xf>
    <xf numFmtId="165" fontId="1" fillId="0" borderId="10" xfId="0" applyNumberFormat="1" applyFont="1" applyFill="1" applyBorder="1" applyAlignment="1">
      <alignment horizontal="center" wrapText="1"/>
    </xf>
    <xf numFmtId="165" fontId="5" fillId="0" borderId="3" xfId="0" applyNumberFormat="1" applyFont="1" applyFill="1" applyBorder="1" applyAlignment="1">
      <alignment horizontal="center" wrapText="1"/>
    </xf>
    <xf numFmtId="165" fontId="5" fillId="0" borderId="3" xfId="0" applyNumberFormat="1" applyFont="1" applyFill="1" applyBorder="1" applyAlignment="1">
      <alignment horizontal="center" vertical="top" wrapText="1"/>
    </xf>
    <xf numFmtId="165" fontId="1" fillId="0" borderId="10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wrapText="1"/>
    </xf>
    <xf numFmtId="9" fontId="1" fillId="0" borderId="9" xfId="0" applyNumberFormat="1" applyFont="1" applyFill="1" applyBorder="1" applyAlignment="1">
      <alignment horizontal="center" wrapText="1"/>
    </xf>
    <xf numFmtId="165" fontId="0" fillId="0" borderId="6" xfId="0" applyNumberFormat="1" applyFill="1" applyBorder="1" applyAlignment="1">
      <alignment wrapText="1"/>
    </xf>
    <xf numFmtId="9" fontId="1" fillId="0" borderId="0" xfId="0" applyNumberFormat="1" applyFont="1" applyFill="1" applyAlignment="1">
      <alignment horizontal="center" wrapText="1"/>
    </xf>
    <xf numFmtId="165" fontId="0" fillId="0" borderId="0" xfId="0" applyNumberFormat="1" applyFill="1" applyAlignment="1">
      <alignment wrapText="1"/>
    </xf>
    <xf numFmtId="165" fontId="0" fillId="0" borderId="15" xfId="0" applyNumberFormat="1" applyFill="1" applyBorder="1" applyAlignment="1">
      <alignment wrapText="1"/>
    </xf>
    <xf numFmtId="4" fontId="1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 wrapText="1"/>
    </xf>
    <xf numFmtId="166" fontId="1" fillId="0" borderId="4" xfId="0" applyNumberFormat="1" applyFont="1" applyFill="1" applyBorder="1" applyAlignment="1">
      <alignment horizontal="center" wrapText="1"/>
    </xf>
    <xf numFmtId="165" fontId="1" fillId="0" borderId="7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ECFF"/>
      <color rgb="FF99CCFF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8"/>
  <sheetViews>
    <sheetView tabSelected="1" zoomScale="130" zoomScaleNormal="130" workbookViewId="0">
      <selection activeCell="G7" sqref="G7"/>
    </sheetView>
  </sheetViews>
  <sheetFormatPr defaultColWidth="9.07421875" defaultRowHeight="27" customHeight="1" x14ac:dyDescent="0.3"/>
  <cols>
    <col min="1" max="1" width="5" style="3" customWidth="1"/>
    <col min="2" max="2" width="2.3046875" style="4" hidden="1" customWidth="1"/>
    <col min="3" max="3" width="29.53515625" style="2" customWidth="1"/>
    <col min="4" max="4" width="12.07421875" style="7" customWidth="1"/>
    <col min="5" max="5" width="6.53515625" style="10" customWidth="1"/>
    <col min="6" max="6" width="10.53515625" style="7" customWidth="1"/>
    <col min="7" max="7" width="11.3046875" style="7" customWidth="1"/>
    <col min="8" max="8" width="9.07421875" style="2"/>
    <col min="9" max="9" width="9.07421875" style="3"/>
    <col min="10" max="16384" width="9.07421875" style="2"/>
  </cols>
  <sheetData>
    <row r="1" spans="1:8" ht="27" customHeight="1" x14ac:dyDescent="0.4">
      <c r="A1" s="38" t="s">
        <v>115</v>
      </c>
      <c r="B1" s="39"/>
      <c r="C1" s="40"/>
      <c r="D1" s="41" t="s">
        <v>16</v>
      </c>
      <c r="E1" s="42"/>
      <c r="F1" s="42"/>
      <c r="G1" s="43"/>
      <c r="H1" s="11"/>
    </row>
    <row r="2" spans="1:8" ht="7.2" customHeight="1" x14ac:dyDescent="0.3">
      <c r="A2" s="44"/>
      <c r="B2" s="45"/>
      <c r="C2" s="46"/>
      <c r="D2" s="47"/>
      <c r="E2" s="14"/>
      <c r="F2" s="15"/>
      <c r="G2" s="48"/>
    </row>
    <row r="3" spans="1:8" ht="11.4" customHeight="1" x14ac:dyDescent="0.3">
      <c r="A3" s="49" t="s">
        <v>0</v>
      </c>
      <c r="B3" s="50" t="s">
        <v>1</v>
      </c>
      <c r="C3" s="51" t="s">
        <v>2</v>
      </c>
      <c r="D3" s="52" t="s">
        <v>7</v>
      </c>
      <c r="E3" s="53"/>
      <c r="F3" s="54" t="s">
        <v>12</v>
      </c>
      <c r="G3" s="55"/>
    </row>
    <row r="4" spans="1:8" ht="34.75" x14ac:dyDescent="0.3">
      <c r="A4" s="56">
        <v>1</v>
      </c>
      <c r="B4" s="56"/>
      <c r="C4" s="57" t="s">
        <v>73</v>
      </c>
      <c r="D4" s="58">
        <v>12.41</v>
      </c>
      <c r="E4" s="59" t="s">
        <v>56</v>
      </c>
      <c r="F4" s="58">
        <v>12.41</v>
      </c>
      <c r="G4" s="60"/>
    </row>
    <row r="5" spans="1:8" ht="33" customHeight="1" x14ac:dyDescent="0.3">
      <c r="A5" s="56">
        <v>2</v>
      </c>
      <c r="B5" s="56"/>
      <c r="C5" s="57" t="s">
        <v>88</v>
      </c>
      <c r="D5" s="58">
        <v>24.26</v>
      </c>
      <c r="E5" s="59" t="s">
        <v>56</v>
      </c>
      <c r="F5" s="58">
        <v>24.26</v>
      </c>
      <c r="G5" s="60"/>
    </row>
    <row r="6" spans="1:8" ht="34.950000000000003" customHeight="1" x14ac:dyDescent="0.3">
      <c r="A6" s="56">
        <v>3</v>
      </c>
      <c r="B6" s="56"/>
      <c r="C6" s="57" t="s">
        <v>74</v>
      </c>
      <c r="D6" s="58">
        <v>50.14</v>
      </c>
      <c r="E6" s="59" t="s">
        <v>56</v>
      </c>
      <c r="F6" s="58">
        <v>50.14</v>
      </c>
      <c r="G6" s="60"/>
    </row>
    <row r="7" spans="1:8" ht="23.15" x14ac:dyDescent="0.3">
      <c r="A7" s="56">
        <v>4</v>
      </c>
      <c r="B7" s="56"/>
      <c r="C7" s="57" t="s">
        <v>75</v>
      </c>
      <c r="D7" s="58">
        <v>36.049999999999997</v>
      </c>
      <c r="E7" s="59" t="s">
        <v>56</v>
      </c>
      <c r="F7" s="58">
        <v>36.049999999999997</v>
      </c>
      <c r="G7" s="61"/>
    </row>
    <row r="8" spans="1:8" ht="34.75" x14ac:dyDescent="0.3">
      <c r="A8" s="56">
        <v>5</v>
      </c>
      <c r="B8" s="56"/>
      <c r="C8" s="57" t="s">
        <v>82</v>
      </c>
      <c r="D8" s="58">
        <v>76.27</v>
      </c>
      <c r="E8" s="59" t="s">
        <v>56</v>
      </c>
      <c r="F8" s="58">
        <v>76.27</v>
      </c>
      <c r="G8" s="61"/>
    </row>
    <row r="9" spans="1:8" ht="23.4" customHeight="1" x14ac:dyDescent="0.3">
      <c r="A9" s="56">
        <v>6</v>
      </c>
      <c r="B9" s="56"/>
      <c r="C9" s="57" t="s">
        <v>76</v>
      </c>
      <c r="D9" s="58">
        <v>9.93</v>
      </c>
      <c r="E9" s="59" t="s">
        <v>56</v>
      </c>
      <c r="F9" s="58">
        <v>9.93</v>
      </c>
      <c r="G9" s="61"/>
    </row>
    <row r="10" spans="1:8" ht="46.2" customHeight="1" x14ac:dyDescent="0.3">
      <c r="A10" s="56">
        <v>7</v>
      </c>
      <c r="B10" s="56"/>
      <c r="C10" s="57" t="s">
        <v>77</v>
      </c>
      <c r="D10" s="58">
        <v>11</v>
      </c>
      <c r="E10" s="59" t="s">
        <v>56</v>
      </c>
      <c r="F10" s="58">
        <v>11</v>
      </c>
      <c r="G10" s="62"/>
      <c r="H10" s="11"/>
    </row>
    <row r="11" spans="1:8" ht="27.65" customHeight="1" x14ac:dyDescent="0.3">
      <c r="A11" s="56">
        <v>8</v>
      </c>
      <c r="B11" s="56"/>
      <c r="C11" s="57" t="s">
        <v>78</v>
      </c>
      <c r="D11" s="58">
        <v>32.26</v>
      </c>
      <c r="E11" s="59" t="s">
        <v>56</v>
      </c>
      <c r="F11" s="58">
        <v>32.26</v>
      </c>
      <c r="G11" s="61"/>
    </row>
    <row r="12" spans="1:8" ht="27.65" customHeight="1" x14ac:dyDescent="0.3">
      <c r="A12" s="56">
        <v>9</v>
      </c>
      <c r="B12" s="56"/>
      <c r="C12" s="57" t="s">
        <v>79</v>
      </c>
      <c r="D12" s="58">
        <v>32.26</v>
      </c>
      <c r="E12" s="63" t="s">
        <v>108</v>
      </c>
      <c r="F12" s="58">
        <v>32.26</v>
      </c>
      <c r="G12" s="61"/>
    </row>
    <row r="13" spans="1:8" ht="37.950000000000003" customHeight="1" x14ac:dyDescent="0.3">
      <c r="A13" s="56">
        <v>10</v>
      </c>
      <c r="B13" s="56"/>
      <c r="C13" s="57" t="s">
        <v>80</v>
      </c>
      <c r="D13" s="58">
        <v>34.74</v>
      </c>
      <c r="E13" s="63" t="s">
        <v>108</v>
      </c>
      <c r="F13" s="58">
        <v>34.74</v>
      </c>
      <c r="G13" s="61"/>
    </row>
    <row r="14" spans="1:8" ht="38.4" customHeight="1" x14ac:dyDescent="0.3">
      <c r="A14" s="56">
        <v>11</v>
      </c>
      <c r="B14" s="56"/>
      <c r="C14" s="57" t="s">
        <v>81</v>
      </c>
      <c r="D14" s="58">
        <v>66.67</v>
      </c>
      <c r="E14" s="63" t="s">
        <v>108</v>
      </c>
      <c r="F14" s="58">
        <v>66.67</v>
      </c>
      <c r="G14" s="61"/>
    </row>
    <row r="15" spans="1:8" ht="24" customHeight="1" x14ac:dyDescent="0.3">
      <c r="A15" s="56">
        <v>12</v>
      </c>
      <c r="B15" s="56"/>
      <c r="C15" s="57" t="s">
        <v>32</v>
      </c>
      <c r="D15" s="58">
        <v>17.989999999999998</v>
      </c>
      <c r="E15" s="63" t="s">
        <v>108</v>
      </c>
      <c r="F15" s="58">
        <v>17.989999999999998</v>
      </c>
      <c r="G15" s="64"/>
    </row>
    <row r="16" spans="1:8" ht="24" customHeight="1" x14ac:dyDescent="0.3">
      <c r="A16" s="56">
        <v>13</v>
      </c>
      <c r="B16" s="56"/>
      <c r="C16" s="65" t="s">
        <v>33</v>
      </c>
      <c r="D16" s="58">
        <v>35.96</v>
      </c>
      <c r="E16" s="63" t="s">
        <v>108</v>
      </c>
      <c r="F16" s="58">
        <v>35.96</v>
      </c>
      <c r="G16" s="64"/>
    </row>
    <row r="17" spans="1:7" ht="34.200000000000003" customHeight="1" x14ac:dyDescent="0.3">
      <c r="A17" s="56">
        <v>14</v>
      </c>
      <c r="B17" s="56"/>
      <c r="C17" s="57" t="s">
        <v>34</v>
      </c>
      <c r="D17" s="58">
        <v>46.83</v>
      </c>
      <c r="E17" s="63" t="s">
        <v>108</v>
      </c>
      <c r="F17" s="58">
        <v>46.83</v>
      </c>
      <c r="G17" s="64"/>
    </row>
    <row r="18" spans="1:7" ht="26.4" customHeight="1" x14ac:dyDescent="0.3">
      <c r="A18" s="56">
        <v>15</v>
      </c>
      <c r="B18" s="56"/>
      <c r="C18" s="57" t="s">
        <v>35</v>
      </c>
      <c r="D18" s="58">
        <v>302.88</v>
      </c>
      <c r="E18" s="63" t="s">
        <v>56</v>
      </c>
      <c r="F18" s="58">
        <v>302.88</v>
      </c>
      <c r="G18" s="64"/>
    </row>
    <row r="19" spans="1:7" ht="24" customHeight="1" x14ac:dyDescent="0.3">
      <c r="A19" s="56">
        <v>16</v>
      </c>
      <c r="B19" s="56"/>
      <c r="C19" s="57" t="s">
        <v>36</v>
      </c>
      <c r="D19" s="58">
        <v>42.1</v>
      </c>
      <c r="E19" s="63" t="s">
        <v>56</v>
      </c>
      <c r="F19" s="58">
        <v>42.1</v>
      </c>
      <c r="G19" s="64"/>
    </row>
    <row r="20" spans="1:7" ht="35.4" customHeight="1" x14ac:dyDescent="0.3">
      <c r="A20" s="56">
        <v>17</v>
      </c>
      <c r="B20" s="56"/>
      <c r="C20" s="66" t="s">
        <v>37</v>
      </c>
      <c r="D20" s="58">
        <v>236.44</v>
      </c>
      <c r="E20" s="63" t="s">
        <v>56</v>
      </c>
      <c r="F20" s="58">
        <v>236.44</v>
      </c>
      <c r="G20" s="64"/>
    </row>
    <row r="21" spans="1:7" ht="40.200000000000003" customHeight="1" x14ac:dyDescent="0.3">
      <c r="A21" s="56">
        <v>18</v>
      </c>
      <c r="B21" s="56"/>
      <c r="C21" s="67" t="s">
        <v>38</v>
      </c>
      <c r="D21" s="58">
        <v>256.44</v>
      </c>
      <c r="E21" s="63" t="s">
        <v>56</v>
      </c>
      <c r="F21" s="58">
        <v>256.44</v>
      </c>
      <c r="G21" s="64"/>
    </row>
    <row r="22" spans="1:7" ht="27" customHeight="1" x14ac:dyDescent="0.3">
      <c r="A22" s="56">
        <v>19</v>
      </c>
      <c r="B22" s="56"/>
      <c r="C22" s="67" t="s">
        <v>60</v>
      </c>
      <c r="D22" s="58">
        <v>917.55</v>
      </c>
      <c r="E22" s="63" t="s">
        <v>56</v>
      </c>
      <c r="F22" s="58">
        <v>917.55</v>
      </c>
      <c r="G22" s="64"/>
    </row>
    <row r="23" spans="1:7" ht="25.95" customHeight="1" x14ac:dyDescent="0.3">
      <c r="A23" s="56">
        <v>20</v>
      </c>
      <c r="B23" s="56"/>
      <c r="C23" s="67" t="s">
        <v>39</v>
      </c>
      <c r="D23" s="58">
        <v>89.37</v>
      </c>
      <c r="E23" s="63" t="s">
        <v>56</v>
      </c>
      <c r="F23" s="58">
        <v>89.37</v>
      </c>
      <c r="G23" s="64"/>
    </row>
    <row r="24" spans="1:7" ht="34.950000000000003" customHeight="1" x14ac:dyDescent="0.3">
      <c r="A24" s="56">
        <v>21</v>
      </c>
      <c r="B24" s="56"/>
      <c r="C24" s="67" t="s">
        <v>87</v>
      </c>
      <c r="D24" s="58">
        <v>254.44</v>
      </c>
      <c r="E24" s="63" t="s">
        <v>56</v>
      </c>
      <c r="F24" s="58">
        <v>254.44</v>
      </c>
      <c r="G24" s="64"/>
    </row>
    <row r="25" spans="1:7" ht="36" customHeight="1" x14ac:dyDescent="0.3">
      <c r="A25" s="56">
        <v>22</v>
      </c>
      <c r="B25" s="56"/>
      <c r="C25" s="67" t="s">
        <v>40</v>
      </c>
      <c r="D25" s="58">
        <v>256.44</v>
      </c>
      <c r="E25" s="63" t="s">
        <v>56</v>
      </c>
      <c r="F25" s="58">
        <v>256.44</v>
      </c>
      <c r="G25" s="64"/>
    </row>
    <row r="26" spans="1:7" ht="23.4" customHeight="1" x14ac:dyDescent="0.3">
      <c r="A26" s="56">
        <v>23</v>
      </c>
      <c r="B26" s="56"/>
      <c r="C26" s="68" t="s">
        <v>61</v>
      </c>
      <c r="D26" s="58">
        <v>256.44</v>
      </c>
      <c r="E26" s="63" t="s">
        <v>56</v>
      </c>
      <c r="F26" s="58">
        <v>256.44</v>
      </c>
      <c r="G26" s="64"/>
    </row>
    <row r="27" spans="1:7" ht="23.15" x14ac:dyDescent="0.3">
      <c r="A27" s="56">
        <v>24</v>
      </c>
      <c r="B27" s="56"/>
      <c r="C27" s="66" t="s">
        <v>59</v>
      </c>
      <c r="D27" s="58">
        <v>4.7</v>
      </c>
      <c r="E27" s="63" t="s">
        <v>56</v>
      </c>
      <c r="F27" s="58">
        <v>4.7</v>
      </c>
      <c r="G27" s="69"/>
    </row>
    <row r="28" spans="1:7" ht="23.15" x14ac:dyDescent="0.3">
      <c r="A28" s="56">
        <v>25</v>
      </c>
      <c r="B28" s="56"/>
      <c r="C28" s="67" t="s">
        <v>41</v>
      </c>
      <c r="D28" s="58">
        <v>56.77</v>
      </c>
      <c r="E28" s="63" t="s">
        <v>56</v>
      </c>
      <c r="F28" s="58">
        <v>56.77</v>
      </c>
      <c r="G28" s="64"/>
    </row>
    <row r="29" spans="1:7" ht="34.75" x14ac:dyDescent="0.3">
      <c r="A29" s="56">
        <v>26</v>
      </c>
      <c r="B29" s="56"/>
      <c r="C29" s="67" t="s">
        <v>72</v>
      </c>
      <c r="D29" s="58">
        <v>56.77</v>
      </c>
      <c r="E29" s="63" t="s">
        <v>56</v>
      </c>
      <c r="F29" s="58">
        <v>56.77</v>
      </c>
      <c r="G29" s="60"/>
    </row>
    <row r="30" spans="1:7" ht="34.75" x14ac:dyDescent="0.3">
      <c r="A30" s="56">
        <v>27</v>
      </c>
      <c r="B30" s="56"/>
      <c r="C30" s="67" t="s">
        <v>42</v>
      </c>
      <c r="D30" s="58">
        <v>56.77</v>
      </c>
      <c r="E30" s="63" t="s">
        <v>56</v>
      </c>
      <c r="F30" s="58">
        <v>56.77</v>
      </c>
      <c r="G30" s="61"/>
    </row>
    <row r="31" spans="1:7" ht="11.6" x14ac:dyDescent="0.3">
      <c r="A31" s="56"/>
      <c r="B31" s="56"/>
      <c r="C31" s="67"/>
      <c r="D31" s="58"/>
      <c r="E31" s="63"/>
      <c r="F31" s="59">
        <f>SUM(F4:F30)</f>
        <v>3273.88</v>
      </c>
      <c r="G31" s="69"/>
    </row>
    <row r="32" spans="1:7" ht="11.6" x14ac:dyDescent="0.3">
      <c r="A32" s="56"/>
      <c r="B32" s="56"/>
      <c r="C32" s="67"/>
      <c r="D32" s="12"/>
      <c r="E32" s="12"/>
      <c r="F32" s="12"/>
      <c r="G32" s="70"/>
    </row>
    <row r="33" spans="1:9" ht="11.6" x14ac:dyDescent="0.3">
      <c r="A33" s="56"/>
      <c r="B33" s="56"/>
      <c r="C33" s="71"/>
      <c r="D33" s="12"/>
      <c r="E33" s="12"/>
      <c r="F33" s="12"/>
      <c r="G33" s="70"/>
    </row>
    <row r="34" spans="1:9" ht="13.95" customHeight="1" x14ac:dyDescent="0.4">
      <c r="A34" s="12"/>
      <c r="B34" s="12"/>
      <c r="C34" s="72"/>
      <c r="D34" s="73" t="s">
        <v>16</v>
      </c>
      <c r="E34" s="74"/>
      <c r="F34" s="74"/>
      <c r="G34" s="75"/>
    </row>
    <row r="35" spans="1:9" ht="10.95" customHeight="1" x14ac:dyDescent="0.3">
      <c r="A35" s="76" t="s">
        <v>0</v>
      </c>
      <c r="B35" s="50" t="s">
        <v>1</v>
      </c>
      <c r="C35" s="77" t="s">
        <v>2</v>
      </c>
      <c r="D35" s="52" t="s">
        <v>7</v>
      </c>
      <c r="E35" s="53"/>
      <c r="F35" s="54" t="s">
        <v>12</v>
      </c>
      <c r="G35" s="55"/>
      <c r="I35" s="2"/>
    </row>
    <row r="36" spans="1:9" ht="7.95" customHeight="1" x14ac:dyDescent="0.3">
      <c r="A36" s="12"/>
      <c r="B36" s="12"/>
      <c r="C36" s="12"/>
      <c r="D36" s="12"/>
      <c r="E36" s="12"/>
      <c r="F36" s="12"/>
      <c r="G36" s="24"/>
    </row>
    <row r="37" spans="1:9" ht="23.15" x14ac:dyDescent="0.3">
      <c r="A37" s="56">
        <v>28</v>
      </c>
      <c r="B37" s="56"/>
      <c r="C37" s="67" t="s">
        <v>43</v>
      </c>
      <c r="D37" s="58">
        <v>347</v>
      </c>
      <c r="E37" s="63" t="s">
        <v>56</v>
      </c>
      <c r="F37" s="58">
        <v>347</v>
      </c>
      <c r="G37" s="61"/>
    </row>
    <row r="38" spans="1:9" ht="23.15" x14ac:dyDescent="0.3">
      <c r="A38" s="56">
        <v>29</v>
      </c>
      <c r="B38" s="56"/>
      <c r="C38" s="67" t="s">
        <v>62</v>
      </c>
      <c r="D38" s="58">
        <v>5.6</v>
      </c>
      <c r="E38" s="63" t="s">
        <v>56</v>
      </c>
      <c r="F38" s="58">
        <v>5.6</v>
      </c>
      <c r="G38" s="61"/>
    </row>
    <row r="39" spans="1:9" ht="23.15" x14ac:dyDescent="0.3">
      <c r="A39" s="56">
        <v>30</v>
      </c>
      <c r="B39" s="56"/>
      <c r="C39" s="78" t="s">
        <v>44</v>
      </c>
      <c r="D39" s="58">
        <v>5.99</v>
      </c>
      <c r="E39" s="63" t="s">
        <v>56</v>
      </c>
      <c r="F39" s="58">
        <v>5.99</v>
      </c>
      <c r="G39" s="61"/>
    </row>
    <row r="40" spans="1:9" ht="23.15" x14ac:dyDescent="0.3">
      <c r="A40" s="56">
        <v>31</v>
      </c>
      <c r="B40" s="56"/>
      <c r="C40" s="68" t="s">
        <v>45</v>
      </c>
      <c r="D40" s="58">
        <v>5.99</v>
      </c>
      <c r="E40" s="63" t="s">
        <v>56</v>
      </c>
      <c r="F40" s="58">
        <v>5.99</v>
      </c>
      <c r="G40" s="61"/>
    </row>
    <row r="41" spans="1:9" ht="36.65" customHeight="1" x14ac:dyDescent="0.3">
      <c r="A41" s="56">
        <v>32</v>
      </c>
      <c r="B41" s="56"/>
      <c r="C41" s="68" t="s">
        <v>71</v>
      </c>
      <c r="D41" s="58">
        <v>12.07</v>
      </c>
      <c r="E41" s="63" t="s">
        <v>56</v>
      </c>
      <c r="F41" s="58">
        <v>12.07</v>
      </c>
      <c r="G41" s="64"/>
    </row>
    <row r="42" spans="1:9" ht="36" customHeight="1" x14ac:dyDescent="0.3">
      <c r="A42" s="56">
        <v>33</v>
      </c>
      <c r="B42" s="56"/>
      <c r="C42" s="68" t="s">
        <v>86</v>
      </c>
      <c r="D42" s="58">
        <v>41.46</v>
      </c>
      <c r="E42" s="63" t="s">
        <v>56</v>
      </c>
      <c r="F42" s="58">
        <v>41.46</v>
      </c>
      <c r="G42" s="64"/>
    </row>
    <row r="43" spans="1:9" ht="24" customHeight="1" x14ac:dyDescent="0.3">
      <c r="A43" s="56">
        <v>34</v>
      </c>
      <c r="B43" s="56"/>
      <c r="C43" s="68" t="s">
        <v>63</v>
      </c>
      <c r="D43" s="58">
        <v>118.01</v>
      </c>
      <c r="E43" s="63" t="s">
        <v>56</v>
      </c>
      <c r="F43" s="58">
        <v>118.01</v>
      </c>
      <c r="G43" s="64"/>
    </row>
    <row r="44" spans="1:9" ht="27" customHeight="1" x14ac:dyDescent="0.3">
      <c r="A44" s="56">
        <v>35</v>
      </c>
      <c r="B44" s="56"/>
      <c r="C44" s="67" t="s">
        <v>46</v>
      </c>
      <c r="D44" s="58">
        <v>141.46</v>
      </c>
      <c r="E44" s="63" t="s">
        <v>56</v>
      </c>
      <c r="F44" s="58">
        <v>141.46</v>
      </c>
      <c r="G44" s="64"/>
    </row>
    <row r="45" spans="1:9" ht="51" customHeight="1" x14ac:dyDescent="0.3">
      <c r="A45" s="56">
        <v>36</v>
      </c>
      <c r="B45" s="56"/>
      <c r="C45" s="67" t="s">
        <v>47</v>
      </c>
      <c r="D45" s="58">
        <v>41.46</v>
      </c>
      <c r="E45" s="63" t="s">
        <v>56</v>
      </c>
      <c r="F45" s="58">
        <v>41.46</v>
      </c>
      <c r="G45" s="64"/>
    </row>
    <row r="46" spans="1:9" ht="36.65" customHeight="1" x14ac:dyDescent="0.3">
      <c r="A46" s="56">
        <v>37</v>
      </c>
      <c r="B46" s="56"/>
      <c r="C46" s="67" t="s">
        <v>48</v>
      </c>
      <c r="D46" s="58">
        <v>129.96</v>
      </c>
      <c r="E46" s="63" t="s">
        <v>56</v>
      </c>
      <c r="F46" s="58">
        <v>129.96</v>
      </c>
      <c r="G46" s="64"/>
    </row>
    <row r="47" spans="1:9" ht="24" customHeight="1" x14ac:dyDescent="0.3">
      <c r="A47" s="56">
        <v>37</v>
      </c>
      <c r="B47" s="56"/>
      <c r="C47" s="68" t="s">
        <v>64</v>
      </c>
      <c r="D47" s="58">
        <v>92.08</v>
      </c>
      <c r="E47" s="63" t="s">
        <v>56</v>
      </c>
      <c r="F47" s="58">
        <v>92.08</v>
      </c>
      <c r="G47" s="64"/>
    </row>
    <row r="48" spans="1:9" ht="25.2" customHeight="1" x14ac:dyDescent="0.3">
      <c r="A48" s="56">
        <v>38</v>
      </c>
      <c r="B48" s="56"/>
      <c r="C48" s="68" t="s">
        <v>65</v>
      </c>
      <c r="D48" s="58">
        <v>92.08</v>
      </c>
      <c r="E48" s="63" t="s">
        <v>108</v>
      </c>
      <c r="F48" s="58">
        <v>92.08</v>
      </c>
      <c r="G48" s="64"/>
    </row>
    <row r="49" spans="1:7" ht="25.2" customHeight="1" x14ac:dyDescent="0.3">
      <c r="A49" s="56">
        <v>39</v>
      </c>
      <c r="B49" s="56"/>
      <c r="C49" s="68" t="s">
        <v>66</v>
      </c>
      <c r="D49" s="58">
        <v>243.2</v>
      </c>
      <c r="E49" s="63" t="s">
        <v>108</v>
      </c>
      <c r="F49" s="58">
        <v>243.2</v>
      </c>
      <c r="G49" s="64"/>
    </row>
    <row r="50" spans="1:7" ht="49.95" customHeight="1" x14ac:dyDescent="0.3">
      <c r="A50" s="56">
        <v>40</v>
      </c>
      <c r="B50" s="56"/>
      <c r="C50" s="67" t="s">
        <v>49</v>
      </c>
      <c r="D50" s="58">
        <v>2.75</v>
      </c>
      <c r="E50" s="63" t="s">
        <v>56</v>
      </c>
      <c r="F50" s="58">
        <v>2.75</v>
      </c>
      <c r="G50" s="61"/>
    </row>
    <row r="51" spans="1:7" ht="24.65" customHeight="1" x14ac:dyDescent="0.3">
      <c r="A51" s="56">
        <v>41</v>
      </c>
      <c r="B51" s="56"/>
      <c r="C51" s="68" t="s">
        <v>67</v>
      </c>
      <c r="D51" s="58">
        <v>3.15</v>
      </c>
      <c r="E51" s="63" t="s">
        <v>56</v>
      </c>
      <c r="F51" s="58">
        <v>3.15</v>
      </c>
      <c r="G51" s="61"/>
    </row>
    <row r="52" spans="1:7" ht="25.2" customHeight="1" x14ac:dyDescent="0.3">
      <c r="A52" s="56">
        <v>42</v>
      </c>
      <c r="B52" s="56"/>
      <c r="C52" s="68" t="s">
        <v>50</v>
      </c>
      <c r="D52" s="58">
        <v>7.76</v>
      </c>
      <c r="E52" s="63" t="s">
        <v>56</v>
      </c>
      <c r="F52" s="58">
        <v>7.76</v>
      </c>
      <c r="G52" s="64"/>
    </row>
    <row r="53" spans="1:7" ht="34.950000000000003" customHeight="1" x14ac:dyDescent="0.3">
      <c r="A53" s="56">
        <v>43</v>
      </c>
      <c r="B53" s="56"/>
      <c r="C53" s="68" t="s">
        <v>68</v>
      </c>
      <c r="D53" s="58">
        <v>8</v>
      </c>
      <c r="E53" s="63" t="s">
        <v>56</v>
      </c>
      <c r="F53" s="58">
        <v>8</v>
      </c>
      <c r="G53" s="64"/>
    </row>
    <row r="54" spans="1:7" ht="23.15" x14ac:dyDescent="0.3">
      <c r="A54" s="56">
        <v>44</v>
      </c>
      <c r="B54" s="56"/>
      <c r="C54" s="68" t="s">
        <v>70</v>
      </c>
      <c r="D54" s="58">
        <v>131.65</v>
      </c>
      <c r="E54" s="63" t="s">
        <v>56</v>
      </c>
      <c r="F54" s="58">
        <v>131.65</v>
      </c>
      <c r="G54" s="64"/>
    </row>
    <row r="55" spans="1:7" ht="15" customHeight="1" x14ac:dyDescent="0.3">
      <c r="A55" s="56">
        <v>45</v>
      </c>
      <c r="B55" s="56"/>
      <c r="C55" s="67" t="s">
        <v>51</v>
      </c>
      <c r="D55" s="58">
        <v>74.53</v>
      </c>
      <c r="E55" s="63" t="s">
        <v>56</v>
      </c>
      <c r="F55" s="58">
        <v>74.53</v>
      </c>
      <c r="G55" s="64"/>
    </row>
    <row r="56" spans="1:7" ht="23.15" x14ac:dyDescent="0.3">
      <c r="A56" s="79">
        <v>46</v>
      </c>
      <c r="B56" s="56"/>
      <c r="C56" s="68" t="s">
        <v>69</v>
      </c>
      <c r="D56" s="58">
        <v>598.99</v>
      </c>
      <c r="E56" s="63" t="s">
        <v>56</v>
      </c>
      <c r="F56" s="58">
        <v>598.99</v>
      </c>
      <c r="G56" s="64"/>
    </row>
    <row r="57" spans="1:7" ht="24.65" customHeight="1" x14ac:dyDescent="0.3">
      <c r="A57" s="56">
        <v>47</v>
      </c>
      <c r="B57" s="56"/>
      <c r="C57" s="67" t="s">
        <v>52</v>
      </c>
      <c r="D57" s="58">
        <v>299.88</v>
      </c>
      <c r="E57" s="63" t="s">
        <v>108</v>
      </c>
      <c r="F57" s="58">
        <v>299.88</v>
      </c>
      <c r="G57" s="64"/>
    </row>
    <row r="58" spans="1:7" ht="23.4" customHeight="1" x14ac:dyDescent="0.3">
      <c r="A58" s="56">
        <v>48</v>
      </c>
      <c r="B58" s="56"/>
      <c r="C58" s="67" t="s">
        <v>53</v>
      </c>
      <c r="D58" s="58">
        <v>270.39999999999998</v>
      </c>
      <c r="E58" s="63" t="s">
        <v>57</v>
      </c>
      <c r="F58" s="58">
        <v>270.39999999999998</v>
      </c>
      <c r="G58" s="61"/>
    </row>
    <row r="59" spans="1:7" ht="12.65" customHeight="1" x14ac:dyDescent="0.3">
      <c r="A59" s="56"/>
      <c r="B59" s="56"/>
      <c r="C59" s="72"/>
      <c r="D59" s="58"/>
      <c r="E59" s="63"/>
      <c r="F59" s="59"/>
      <c r="G59" s="80"/>
    </row>
    <row r="60" spans="1:7" ht="15" customHeight="1" thickBot="1" x14ac:dyDescent="0.35">
      <c r="A60" s="81"/>
      <c r="B60" s="82"/>
      <c r="C60" s="72"/>
      <c r="D60" s="83"/>
      <c r="E60" s="84"/>
      <c r="F60" s="85">
        <f>SUM(F37:F58)</f>
        <v>2673.4700000000007</v>
      </c>
      <c r="G60" s="86"/>
    </row>
    <row r="61" spans="1:7" ht="15" customHeight="1" thickTop="1" x14ac:dyDescent="0.3">
      <c r="A61" s="81"/>
      <c r="B61" s="82"/>
      <c r="C61" s="72"/>
      <c r="D61" s="58"/>
      <c r="E61" s="63"/>
      <c r="F61" s="59">
        <f>SUM(F60+F31)</f>
        <v>5947.35</v>
      </c>
      <c r="G61" s="87"/>
    </row>
    <row r="62" spans="1:7" ht="9.65" customHeight="1" x14ac:dyDescent="0.3">
      <c r="A62" s="81"/>
      <c r="B62" s="82"/>
      <c r="C62" s="88"/>
      <c r="D62" s="58"/>
      <c r="E62" s="63"/>
      <c r="F62" s="59"/>
      <c r="G62" s="61"/>
    </row>
    <row r="63" spans="1:7" ht="12.65" customHeight="1" x14ac:dyDescent="0.4">
      <c r="A63" s="12"/>
      <c r="B63" s="12"/>
      <c r="C63" s="89"/>
      <c r="D63" s="17" t="s">
        <v>16</v>
      </c>
      <c r="E63" s="18"/>
      <c r="F63" s="18"/>
      <c r="G63" s="90"/>
    </row>
    <row r="64" spans="1:7" ht="16.2" customHeight="1" x14ac:dyDescent="0.3">
      <c r="A64" s="91" t="s">
        <v>0</v>
      </c>
      <c r="B64" s="50" t="s">
        <v>1</v>
      </c>
      <c r="C64" s="77" t="s">
        <v>2</v>
      </c>
      <c r="D64" s="52" t="s">
        <v>7</v>
      </c>
      <c r="E64" s="53"/>
      <c r="F64" s="54" t="s">
        <v>12</v>
      </c>
      <c r="G64" s="55"/>
    </row>
    <row r="65" spans="1:7" ht="15" customHeight="1" x14ac:dyDescent="0.3">
      <c r="A65" s="81"/>
      <c r="B65" s="82"/>
      <c r="C65" s="30" t="s">
        <v>13</v>
      </c>
      <c r="D65" s="58"/>
      <c r="E65" s="63"/>
      <c r="F65" s="59"/>
      <c r="G65" s="64"/>
    </row>
    <row r="66" spans="1:7" ht="14.4" customHeight="1" x14ac:dyDescent="0.3">
      <c r="A66" s="56">
        <v>49</v>
      </c>
      <c r="B66" s="56"/>
      <c r="C66" s="30" t="s">
        <v>18</v>
      </c>
      <c r="D66" s="58">
        <v>0.87</v>
      </c>
      <c r="E66" s="63" t="s">
        <v>83</v>
      </c>
      <c r="F66" s="59">
        <f>SUM(D66*900)</f>
        <v>783</v>
      </c>
      <c r="G66" s="64"/>
    </row>
    <row r="67" spans="1:7" ht="11.4" customHeight="1" x14ac:dyDescent="0.3">
      <c r="A67" s="56"/>
      <c r="B67" s="56"/>
      <c r="C67" s="30"/>
      <c r="D67" s="58"/>
      <c r="E67" s="63"/>
      <c r="F67" s="59"/>
      <c r="G67" s="64"/>
    </row>
    <row r="68" spans="1:7" ht="13.2" customHeight="1" x14ac:dyDescent="0.3">
      <c r="A68" s="56">
        <v>50</v>
      </c>
      <c r="B68" s="56"/>
      <c r="C68" s="30" t="s">
        <v>24</v>
      </c>
      <c r="D68" s="58">
        <v>0.439</v>
      </c>
      <c r="E68" s="63" t="s">
        <v>83</v>
      </c>
      <c r="F68" s="59">
        <f>SUM(D68*9000)</f>
        <v>3951</v>
      </c>
      <c r="G68" s="64"/>
    </row>
    <row r="69" spans="1:7" ht="12.65" customHeight="1" x14ac:dyDescent="0.3">
      <c r="A69" s="56"/>
      <c r="B69" s="56"/>
      <c r="C69" s="30"/>
      <c r="D69" s="58"/>
      <c r="E69" s="63"/>
      <c r="F69" s="59"/>
      <c r="G69" s="61"/>
    </row>
    <row r="70" spans="1:7" ht="16.2" customHeight="1" x14ac:dyDescent="0.3">
      <c r="A70" s="56">
        <v>51</v>
      </c>
      <c r="B70" s="56"/>
      <c r="C70" s="92" t="s">
        <v>25</v>
      </c>
      <c r="D70" s="93">
        <v>4.8500000000000001E-2</v>
      </c>
      <c r="E70" s="59" t="s">
        <v>84</v>
      </c>
      <c r="F70" s="59">
        <f>SUM(D70*1000)</f>
        <v>48.5</v>
      </c>
      <c r="G70" s="61"/>
    </row>
    <row r="71" spans="1:7" ht="12.65" customHeight="1" x14ac:dyDescent="0.3">
      <c r="A71" s="56"/>
      <c r="B71" s="56"/>
      <c r="C71" s="92"/>
      <c r="D71" s="58"/>
      <c r="E71" s="63"/>
      <c r="F71" s="59"/>
      <c r="G71" s="61"/>
    </row>
    <row r="72" spans="1:7" ht="12.65" customHeight="1" x14ac:dyDescent="0.3">
      <c r="A72" s="56">
        <v>52</v>
      </c>
      <c r="B72" s="56"/>
      <c r="C72" s="94" t="s">
        <v>26</v>
      </c>
      <c r="D72" s="58">
        <v>7.3000000000000001E-3</v>
      </c>
      <c r="E72" s="59" t="s">
        <v>84</v>
      </c>
      <c r="F72" s="95">
        <f>SUM(D72*1000)</f>
        <v>7.3</v>
      </c>
      <c r="G72" s="64"/>
    </row>
    <row r="73" spans="1:7" ht="13.2" customHeight="1" thickBot="1" x14ac:dyDescent="0.35">
      <c r="A73" s="96"/>
      <c r="B73" s="96"/>
      <c r="C73" s="97" t="s">
        <v>17</v>
      </c>
      <c r="D73" s="83"/>
      <c r="E73" s="84"/>
      <c r="F73" s="98">
        <f>SUM(F66:F72)</f>
        <v>4789.8</v>
      </c>
      <c r="G73" s="99"/>
    </row>
    <row r="74" spans="1:7" ht="13.2" customHeight="1" thickTop="1" x14ac:dyDescent="0.3">
      <c r="A74" s="56"/>
      <c r="B74" s="56"/>
      <c r="C74" s="30"/>
      <c r="D74" s="58"/>
      <c r="E74" s="63"/>
      <c r="F74" s="59"/>
      <c r="G74" s="61"/>
    </row>
    <row r="75" spans="1:7" ht="13.2" customHeight="1" x14ac:dyDescent="0.3">
      <c r="A75" s="56"/>
      <c r="B75" s="56"/>
      <c r="C75" s="30"/>
      <c r="D75" s="58"/>
      <c r="E75" s="63"/>
      <c r="F75" s="59"/>
      <c r="G75" s="61"/>
    </row>
    <row r="76" spans="1:7" ht="13.2" customHeight="1" x14ac:dyDescent="0.3">
      <c r="A76" s="56"/>
      <c r="B76" s="56"/>
      <c r="C76" s="30"/>
      <c r="D76" s="58"/>
      <c r="E76" s="63"/>
      <c r="F76" s="59"/>
      <c r="G76" s="61"/>
    </row>
    <row r="77" spans="1:7" ht="13.2" customHeight="1" x14ac:dyDescent="0.3">
      <c r="A77" s="56"/>
      <c r="B77" s="56"/>
      <c r="C77" s="30"/>
      <c r="D77" s="58"/>
      <c r="E77" s="63"/>
      <c r="F77" s="59"/>
      <c r="G77" s="61"/>
    </row>
    <row r="78" spans="1:7" ht="13.2" customHeight="1" x14ac:dyDescent="0.3">
      <c r="A78" s="56"/>
      <c r="B78" s="56"/>
      <c r="C78" s="30"/>
      <c r="D78" s="58"/>
      <c r="E78" s="63"/>
      <c r="F78" s="59"/>
      <c r="G78" s="61"/>
    </row>
    <row r="79" spans="1:7" ht="13.2" customHeight="1" x14ac:dyDescent="0.3">
      <c r="A79" s="56"/>
      <c r="B79" s="56"/>
      <c r="C79" s="30"/>
      <c r="D79" s="58"/>
      <c r="E79" s="63"/>
      <c r="F79" s="59"/>
      <c r="G79" s="61"/>
    </row>
    <row r="80" spans="1:7" ht="13.2" customHeight="1" x14ac:dyDescent="0.3">
      <c r="A80" s="56"/>
      <c r="B80" s="56"/>
      <c r="C80" s="30"/>
      <c r="D80" s="58"/>
      <c r="E80" s="63"/>
      <c r="F80" s="59"/>
      <c r="G80" s="80"/>
    </row>
    <row r="81" spans="1:7" ht="13.2" customHeight="1" x14ac:dyDescent="0.4">
      <c r="A81" s="56"/>
      <c r="B81" s="56"/>
      <c r="C81" s="30"/>
      <c r="D81" s="17" t="s">
        <v>16</v>
      </c>
      <c r="E81" s="18"/>
      <c r="F81" s="18"/>
      <c r="G81" s="19"/>
    </row>
    <row r="82" spans="1:7" ht="22.2" customHeight="1" x14ac:dyDescent="0.3">
      <c r="A82" s="81"/>
      <c r="B82" s="82"/>
      <c r="C82" s="30" t="s">
        <v>19</v>
      </c>
      <c r="D82" s="100">
        <v>0.25</v>
      </c>
      <c r="E82" s="101"/>
      <c r="F82" s="30"/>
      <c r="G82" s="102"/>
    </row>
    <row r="83" spans="1:7" ht="22.2" customHeight="1" x14ac:dyDescent="0.3">
      <c r="A83" s="81"/>
      <c r="B83" s="82"/>
      <c r="C83" s="30" t="s">
        <v>54</v>
      </c>
      <c r="D83" s="100">
        <v>0.25</v>
      </c>
      <c r="E83" s="101"/>
      <c r="F83" s="30"/>
      <c r="G83" s="102"/>
    </row>
    <row r="84" spans="1:7" ht="9" customHeight="1" x14ac:dyDescent="0.3">
      <c r="A84" s="81"/>
      <c r="B84" s="82"/>
      <c r="C84" s="30"/>
      <c r="D84" s="103"/>
      <c r="E84" s="104"/>
      <c r="F84" s="35"/>
      <c r="G84" s="105"/>
    </row>
    <row r="85" spans="1:7" ht="36.65" customHeight="1" x14ac:dyDescent="0.3">
      <c r="A85" s="56"/>
      <c r="B85" s="56"/>
      <c r="C85" s="30" t="s">
        <v>11</v>
      </c>
      <c r="D85" s="106" t="s">
        <v>85</v>
      </c>
      <c r="E85" s="107"/>
      <c r="F85" s="107"/>
      <c r="G85" s="108"/>
    </row>
    <row r="86" spans="1:7" ht="24" customHeight="1" x14ac:dyDescent="0.3">
      <c r="A86" s="56"/>
      <c r="B86" s="56"/>
      <c r="C86" s="30" t="s">
        <v>22</v>
      </c>
      <c r="D86" s="109">
        <v>14.5</v>
      </c>
      <c r="E86" s="110"/>
      <c r="F86" s="111"/>
      <c r="G86" s="112"/>
    </row>
    <row r="87" spans="1:7" ht="21.65" customHeight="1" x14ac:dyDescent="0.3">
      <c r="A87" s="56"/>
      <c r="B87" s="56"/>
      <c r="C87" s="30" t="s">
        <v>23</v>
      </c>
      <c r="D87" s="113" t="s">
        <v>107</v>
      </c>
      <c r="E87" s="114"/>
      <c r="F87" s="59"/>
      <c r="G87" s="61"/>
    </row>
    <row r="88" spans="1:7" ht="26.25" customHeight="1" x14ac:dyDescent="0.3">
      <c r="A88" s="56"/>
      <c r="B88" s="56"/>
      <c r="C88" s="30" t="s">
        <v>27</v>
      </c>
      <c r="D88" s="113" t="s">
        <v>105</v>
      </c>
      <c r="E88" s="114"/>
      <c r="F88" s="59"/>
      <c r="G88" s="61"/>
    </row>
    <row r="89" spans="1:7" ht="24" customHeight="1" x14ac:dyDescent="0.3">
      <c r="A89" s="56"/>
      <c r="B89" s="56"/>
      <c r="C89" s="30" t="s">
        <v>55</v>
      </c>
      <c r="D89" s="58" t="s">
        <v>106</v>
      </c>
      <c r="E89" s="63"/>
      <c r="F89" s="59"/>
      <c r="G89" s="61"/>
    </row>
    <row r="90" spans="1:7" ht="13.95" customHeight="1" x14ac:dyDescent="0.3">
      <c r="A90" s="81"/>
      <c r="B90" s="82"/>
      <c r="C90" s="30"/>
      <c r="D90" s="47"/>
      <c r="E90" s="104"/>
      <c r="F90" s="35"/>
      <c r="G90" s="105"/>
    </row>
    <row r="91" spans="1:7" ht="24.65" customHeight="1" x14ac:dyDescent="0.3">
      <c r="A91" s="81"/>
      <c r="B91" s="82"/>
      <c r="C91" s="30" t="s">
        <v>102</v>
      </c>
      <c r="D91" s="100">
        <v>0.05</v>
      </c>
      <c r="E91" s="104"/>
      <c r="F91" s="35"/>
      <c r="G91" s="105"/>
    </row>
    <row r="92" spans="1:7" ht="24.65" customHeight="1" x14ac:dyDescent="0.3">
      <c r="A92" s="81"/>
      <c r="B92" s="82"/>
      <c r="C92" s="30" t="s">
        <v>103</v>
      </c>
      <c r="D92" s="100">
        <v>0.05</v>
      </c>
      <c r="E92" s="104"/>
      <c r="F92" s="35"/>
      <c r="G92" s="105"/>
    </row>
    <row r="93" spans="1:7" ht="24.65" customHeight="1" x14ac:dyDescent="0.3">
      <c r="A93" s="81"/>
      <c r="B93" s="82"/>
      <c r="C93" s="30" t="s">
        <v>104</v>
      </c>
      <c r="D93" s="100">
        <v>0.05</v>
      </c>
      <c r="E93" s="104"/>
      <c r="F93" s="35"/>
      <c r="G93" s="105"/>
    </row>
    <row r="94" spans="1:7" ht="11.4" customHeight="1" x14ac:dyDescent="0.3">
      <c r="A94" s="81"/>
      <c r="B94" s="82"/>
      <c r="C94" s="30"/>
      <c r="D94" s="100"/>
      <c r="E94" s="104"/>
      <c r="F94" s="35"/>
      <c r="G94" s="105"/>
    </row>
    <row r="95" spans="1:7" ht="9" customHeight="1" x14ac:dyDescent="0.3">
      <c r="A95" s="81"/>
      <c r="B95" s="82"/>
      <c r="C95" s="30"/>
      <c r="D95" s="47"/>
      <c r="E95" s="104"/>
      <c r="F95" s="35"/>
      <c r="G95" s="115"/>
    </row>
    <row r="96" spans="1:7" ht="13.2" customHeight="1" x14ac:dyDescent="0.4">
      <c r="A96" s="12"/>
      <c r="B96" s="12"/>
      <c r="C96" s="12"/>
      <c r="D96" s="17" t="s">
        <v>16</v>
      </c>
      <c r="E96" s="18"/>
      <c r="F96" s="18"/>
      <c r="G96" s="19"/>
    </row>
    <row r="97" spans="1:7" ht="7.2" customHeight="1" x14ac:dyDescent="0.4">
      <c r="A97" s="12"/>
      <c r="B97" s="12"/>
      <c r="C97" s="12"/>
      <c r="D97" s="47"/>
      <c r="E97" s="116"/>
      <c r="F97" s="116"/>
      <c r="G97" s="117"/>
    </row>
    <row r="98" spans="1:7" ht="13.95" customHeight="1" x14ac:dyDescent="0.3">
      <c r="A98" s="44"/>
      <c r="B98" s="45"/>
      <c r="C98" s="118" t="s">
        <v>8</v>
      </c>
      <c r="D98" s="47" t="s">
        <v>28</v>
      </c>
      <c r="E98" s="14"/>
      <c r="F98" s="15"/>
      <c r="G98" s="16"/>
    </row>
    <row r="99" spans="1:7" ht="12" customHeight="1" x14ac:dyDescent="0.3">
      <c r="A99" s="44"/>
      <c r="B99" s="45"/>
      <c r="C99" s="118" t="s">
        <v>9</v>
      </c>
      <c r="D99" s="47" t="s">
        <v>15</v>
      </c>
      <c r="E99" s="14"/>
      <c r="F99" s="15"/>
      <c r="G99" s="16"/>
    </row>
    <row r="100" spans="1:7" ht="15.65" customHeight="1" x14ac:dyDescent="0.3">
      <c r="A100" s="44"/>
      <c r="B100" s="45"/>
      <c r="C100" s="118" t="s">
        <v>10</v>
      </c>
      <c r="D100" s="47"/>
      <c r="E100" s="14"/>
      <c r="F100" s="15"/>
      <c r="G100" s="16"/>
    </row>
    <row r="101" spans="1:7" ht="27" customHeight="1" x14ac:dyDescent="0.3">
      <c r="A101" s="44"/>
      <c r="B101" s="45"/>
      <c r="C101" s="118" t="s">
        <v>6</v>
      </c>
      <c r="D101" s="106" t="s">
        <v>109</v>
      </c>
      <c r="E101" s="107"/>
      <c r="F101" s="107"/>
      <c r="G101" s="16"/>
    </row>
    <row r="102" spans="1:7" ht="11.4" customHeight="1" x14ac:dyDescent="0.3">
      <c r="A102" s="44"/>
      <c r="B102" s="45"/>
      <c r="C102" s="118" t="s">
        <v>3</v>
      </c>
      <c r="D102" s="119" t="s">
        <v>110</v>
      </c>
      <c r="E102" s="120"/>
      <c r="F102" s="120"/>
      <c r="G102" s="16"/>
    </row>
    <row r="103" spans="1:7" ht="12.65" customHeight="1" x14ac:dyDescent="0.3">
      <c r="A103" s="44"/>
      <c r="B103" s="45"/>
      <c r="C103" s="118" t="s">
        <v>4</v>
      </c>
      <c r="D103" s="121">
        <v>44880</v>
      </c>
      <c r="E103" s="122"/>
      <c r="F103" s="123"/>
      <c r="G103" s="124"/>
    </row>
    <row r="104" spans="1:7" ht="13.2" customHeight="1" x14ac:dyDescent="0.3">
      <c r="A104" s="44"/>
      <c r="B104" s="45"/>
      <c r="C104" s="118" t="s">
        <v>5</v>
      </c>
      <c r="D104" s="47" t="s">
        <v>14</v>
      </c>
      <c r="E104" s="14"/>
      <c r="F104" s="15"/>
      <c r="G104" s="16"/>
    </row>
    <row r="105" spans="1:7" ht="10.199999999999999" customHeight="1" x14ac:dyDescent="0.3">
      <c r="A105" s="44"/>
      <c r="B105" s="45"/>
      <c r="C105" s="12"/>
      <c r="D105" s="125"/>
      <c r="E105" s="126"/>
      <c r="F105" s="127"/>
      <c r="G105" s="128"/>
    </row>
    <row r="106" spans="1:7" ht="28.5" customHeight="1" x14ac:dyDescent="0.3">
      <c r="A106" s="44"/>
      <c r="B106" s="45"/>
      <c r="C106" s="129"/>
      <c r="D106" s="130" t="s">
        <v>94</v>
      </c>
      <c r="E106" s="131"/>
      <c r="F106" s="132"/>
      <c r="G106" s="133"/>
    </row>
    <row r="107" spans="1:7" ht="13.2" customHeight="1" x14ac:dyDescent="0.3">
      <c r="A107" s="44"/>
      <c r="B107" s="45"/>
      <c r="C107" s="30" t="s">
        <v>20</v>
      </c>
      <c r="D107" s="134" t="s">
        <v>98</v>
      </c>
      <c r="E107" s="135"/>
      <c r="F107" s="15"/>
      <c r="G107" s="16"/>
    </row>
    <row r="108" spans="1:7" ht="15.65" customHeight="1" x14ac:dyDescent="0.3">
      <c r="A108" s="44"/>
      <c r="B108" s="45"/>
      <c r="C108" s="12" t="s">
        <v>21</v>
      </c>
      <c r="D108" s="25">
        <f>SUM(F61)</f>
        <v>5947.35</v>
      </c>
      <c r="E108" s="136"/>
      <c r="F108" s="44"/>
      <c r="G108" s="16"/>
    </row>
    <row r="109" spans="1:7" ht="14.4" customHeight="1" x14ac:dyDescent="0.3">
      <c r="A109" s="44"/>
      <c r="B109" s="45"/>
      <c r="C109" s="24" t="s">
        <v>31</v>
      </c>
      <c r="D109" s="25">
        <f>SUM(F73)</f>
        <v>4789.8</v>
      </c>
      <c r="E109" s="136"/>
      <c r="F109" s="44"/>
      <c r="G109" s="24"/>
    </row>
    <row r="110" spans="1:7" ht="14.4" customHeight="1" x14ac:dyDescent="0.3">
      <c r="A110" s="44"/>
      <c r="B110" s="45"/>
      <c r="C110" s="30" t="s">
        <v>20</v>
      </c>
      <c r="D110" s="137" t="s">
        <v>99</v>
      </c>
      <c r="E110" s="136"/>
      <c r="F110" s="59"/>
      <c r="G110" s="24"/>
    </row>
    <row r="111" spans="1:7" ht="14.4" customHeight="1" x14ac:dyDescent="0.3">
      <c r="A111" s="44"/>
      <c r="B111" s="45"/>
      <c r="C111" s="12" t="s">
        <v>21</v>
      </c>
      <c r="D111" s="27">
        <f>SUM(D108*5%)+D108</f>
        <v>6244.7175000000007</v>
      </c>
      <c r="E111" s="136"/>
      <c r="F111" s="59"/>
      <c r="G111" s="61"/>
    </row>
    <row r="112" spans="1:7" ht="14.4" customHeight="1" x14ac:dyDescent="0.3">
      <c r="A112" s="44"/>
      <c r="B112" s="45"/>
      <c r="C112" s="24" t="s">
        <v>31</v>
      </c>
      <c r="D112" s="27">
        <f>SUM(D109*5%)+D109</f>
        <v>5029.29</v>
      </c>
      <c r="E112" s="136"/>
      <c r="F112" s="59"/>
      <c r="G112" s="61"/>
    </row>
    <row r="113" spans="1:7" ht="14.4" customHeight="1" x14ac:dyDescent="0.3">
      <c r="A113" s="44"/>
      <c r="B113" s="45"/>
      <c r="C113" s="30" t="s">
        <v>20</v>
      </c>
      <c r="D113" s="137" t="s">
        <v>100</v>
      </c>
      <c r="E113" s="136"/>
      <c r="F113" s="59"/>
      <c r="G113" s="61"/>
    </row>
    <row r="114" spans="1:7" ht="14.4" customHeight="1" x14ac:dyDescent="0.3">
      <c r="A114" s="44"/>
      <c r="B114" s="45"/>
      <c r="C114" s="12" t="s">
        <v>21</v>
      </c>
      <c r="D114" s="27">
        <f>SUM(D111*5%)+D111</f>
        <v>6556.953375000001</v>
      </c>
      <c r="E114" s="136"/>
      <c r="F114" s="59"/>
      <c r="G114" s="61"/>
    </row>
    <row r="115" spans="1:7" ht="14.4" customHeight="1" x14ac:dyDescent="0.3">
      <c r="A115" s="44"/>
      <c r="B115" s="45"/>
      <c r="C115" s="24" t="s">
        <v>31</v>
      </c>
      <c r="D115" s="61">
        <f>SUM(D112*5%)+D112</f>
        <v>5280.7545</v>
      </c>
      <c r="E115" s="136"/>
      <c r="F115" s="59"/>
      <c r="G115" s="61"/>
    </row>
    <row r="116" spans="1:7" ht="14.4" customHeight="1" x14ac:dyDescent="0.3">
      <c r="A116" s="44"/>
      <c r="B116" s="45"/>
      <c r="C116" s="30" t="s">
        <v>20</v>
      </c>
      <c r="D116" s="137" t="s">
        <v>101</v>
      </c>
      <c r="E116" s="136"/>
      <c r="F116" s="59"/>
      <c r="G116" s="61"/>
    </row>
    <row r="117" spans="1:7" ht="14.4" customHeight="1" x14ac:dyDescent="0.3">
      <c r="A117" s="44"/>
      <c r="B117" s="45"/>
      <c r="C117" s="12" t="s">
        <v>21</v>
      </c>
      <c r="D117" s="27">
        <f>SUM(D114*5%)+D114</f>
        <v>6884.8010437500006</v>
      </c>
      <c r="E117" s="136"/>
      <c r="F117" s="59"/>
      <c r="G117" s="61"/>
    </row>
    <row r="118" spans="1:7" ht="14.4" customHeight="1" x14ac:dyDescent="0.3">
      <c r="A118" s="44"/>
      <c r="B118" s="45"/>
      <c r="C118" s="24" t="s">
        <v>31</v>
      </c>
      <c r="D118" s="27">
        <f>SUM(D115*5%)+D115</f>
        <v>5544.7922250000001</v>
      </c>
      <c r="E118" s="136"/>
      <c r="F118" s="59"/>
      <c r="G118" s="61"/>
    </row>
    <row r="119" spans="1:7" ht="7.95" customHeight="1" x14ac:dyDescent="0.3">
      <c r="A119" s="44"/>
      <c r="B119" s="45"/>
      <c r="C119" s="24"/>
      <c r="D119" s="12"/>
      <c r="E119" s="136"/>
      <c r="F119" s="12"/>
      <c r="G119" s="24"/>
    </row>
    <row r="120" spans="1:7" ht="24" customHeight="1" x14ac:dyDescent="0.3">
      <c r="A120" s="44"/>
      <c r="B120" s="45"/>
      <c r="C120" s="24" t="s">
        <v>112</v>
      </c>
      <c r="D120" s="138">
        <f>SUM(D108:D109)</f>
        <v>10737.150000000001</v>
      </c>
      <c r="E120" s="139"/>
      <c r="F120" s="140"/>
      <c r="G120" s="61"/>
    </row>
    <row r="121" spans="1:7" ht="25.2" customHeight="1" x14ac:dyDescent="0.3">
      <c r="A121" s="44"/>
      <c r="B121" s="45"/>
      <c r="C121" s="30" t="s">
        <v>113</v>
      </c>
      <c r="D121" s="141">
        <f>SUM(D120*5%)+D120</f>
        <v>11274.007500000002</v>
      </c>
      <c r="E121" s="142">
        <v>0.05</v>
      </c>
      <c r="F121" s="141"/>
      <c r="G121" s="16"/>
    </row>
    <row r="122" spans="1:7" ht="25.2" customHeight="1" x14ac:dyDescent="0.4">
      <c r="A122" s="44"/>
      <c r="B122" s="45"/>
      <c r="C122" s="30" t="s">
        <v>96</v>
      </c>
      <c r="D122" s="141">
        <f>SUM(D121*5%)+D121</f>
        <v>11837.707875000002</v>
      </c>
      <c r="E122" s="142">
        <v>0.05</v>
      </c>
      <c r="F122" s="141"/>
      <c r="G122" s="143"/>
    </row>
    <row r="123" spans="1:7" ht="25.2" customHeight="1" x14ac:dyDescent="0.4">
      <c r="A123" s="44"/>
      <c r="B123" s="45"/>
      <c r="C123" s="30" t="s">
        <v>97</v>
      </c>
      <c r="D123" s="141">
        <f>SUM(D122*5%)+D122</f>
        <v>12429.593268750003</v>
      </c>
      <c r="E123" s="142">
        <v>0.05</v>
      </c>
      <c r="F123" s="141"/>
      <c r="G123" s="143"/>
    </row>
    <row r="124" spans="1:7" ht="9.65" customHeight="1" x14ac:dyDescent="0.4">
      <c r="A124" s="44"/>
      <c r="B124" s="45"/>
      <c r="C124" s="12"/>
      <c r="D124" s="13"/>
      <c r="E124" s="144"/>
      <c r="F124" s="145"/>
      <c r="G124" s="146"/>
    </row>
    <row r="125" spans="1:7" ht="14.4" customHeight="1" thickBot="1" x14ac:dyDescent="0.35">
      <c r="A125" s="44"/>
      <c r="B125" s="45"/>
      <c r="C125" s="12" t="s">
        <v>111</v>
      </c>
      <c r="D125" s="147">
        <f>SUM(D120:D122)</f>
        <v>33848.865375000001</v>
      </c>
      <c r="E125" s="148"/>
      <c r="F125" s="149"/>
      <c r="G125" s="150"/>
    </row>
    <row r="126" spans="1:7" ht="14.4" customHeight="1" thickTop="1" x14ac:dyDescent="0.3">
      <c r="A126" s="44"/>
      <c r="B126" s="45"/>
      <c r="C126" s="12"/>
      <c r="D126" s="13"/>
      <c r="E126" s="14"/>
      <c r="F126" s="15"/>
      <c r="G126" s="16"/>
    </row>
    <row r="127" spans="1:7" ht="14.4" customHeight="1" x14ac:dyDescent="0.3">
      <c r="A127" s="44"/>
      <c r="B127" s="45"/>
      <c r="C127" s="12"/>
      <c r="D127" s="13"/>
      <c r="E127" s="14"/>
      <c r="F127" s="15"/>
      <c r="G127" s="16"/>
    </row>
    <row r="128" spans="1:7" ht="14.4" customHeight="1" x14ac:dyDescent="0.3">
      <c r="A128" s="44"/>
      <c r="B128" s="45"/>
      <c r="C128" s="12"/>
      <c r="D128" s="13"/>
      <c r="E128" s="14"/>
      <c r="F128" s="15"/>
      <c r="G128" s="16"/>
    </row>
    <row r="129" spans="1:7" ht="14.4" customHeight="1" x14ac:dyDescent="0.3">
      <c r="A129" s="44"/>
      <c r="B129" s="45"/>
      <c r="C129" s="12"/>
      <c r="D129" s="13"/>
      <c r="E129" s="14"/>
      <c r="F129" s="15"/>
      <c r="G129" s="16"/>
    </row>
    <row r="130" spans="1:7" ht="14.4" customHeight="1" x14ac:dyDescent="0.3">
      <c r="A130" s="44"/>
      <c r="B130" s="45"/>
      <c r="C130" s="12"/>
      <c r="D130" s="13"/>
      <c r="E130" s="14"/>
      <c r="F130" s="15"/>
      <c r="G130" s="16"/>
    </row>
    <row r="131" spans="1:7" ht="14.4" customHeight="1" x14ac:dyDescent="0.3">
      <c r="A131" s="44"/>
      <c r="B131" s="45"/>
      <c r="C131" s="12"/>
      <c r="D131" s="13"/>
      <c r="E131" s="14"/>
      <c r="F131" s="15"/>
      <c r="G131" s="16"/>
    </row>
    <row r="132" spans="1:7" ht="14.4" customHeight="1" x14ac:dyDescent="0.3">
      <c r="A132" s="44"/>
      <c r="B132" s="45"/>
      <c r="C132" s="12"/>
      <c r="D132" s="13"/>
      <c r="E132" s="14"/>
      <c r="F132" s="15"/>
      <c r="G132" s="16"/>
    </row>
    <row r="133" spans="1:7" ht="14.4" customHeight="1" x14ac:dyDescent="0.3">
      <c r="A133" s="44"/>
      <c r="B133" s="45"/>
      <c r="C133" s="12"/>
      <c r="D133" s="13"/>
      <c r="E133" s="14"/>
      <c r="F133" s="15"/>
      <c r="G133" s="16"/>
    </row>
    <row r="134" spans="1:7" ht="14.4" customHeight="1" x14ac:dyDescent="0.3">
      <c r="A134" s="44"/>
      <c r="B134" s="45"/>
      <c r="C134" s="12"/>
      <c r="D134" s="13"/>
      <c r="E134" s="14"/>
      <c r="F134" s="15"/>
      <c r="G134" s="16"/>
    </row>
    <row r="135" spans="1:7" ht="14.4" customHeight="1" x14ac:dyDescent="0.3">
      <c r="A135" s="44"/>
      <c r="B135" s="45"/>
      <c r="C135" s="12"/>
      <c r="D135" s="13"/>
      <c r="E135" s="14"/>
      <c r="F135" s="15"/>
      <c r="G135" s="16"/>
    </row>
    <row r="136" spans="1:7" ht="14.4" customHeight="1" x14ac:dyDescent="0.3">
      <c r="A136" s="44"/>
      <c r="B136" s="45"/>
      <c r="C136" s="12"/>
      <c r="D136" s="13"/>
      <c r="E136" s="14"/>
      <c r="F136" s="15"/>
      <c r="G136" s="16"/>
    </row>
    <row r="137" spans="1:7" ht="14.4" customHeight="1" x14ac:dyDescent="0.4">
      <c r="A137" s="44"/>
      <c r="B137" s="45"/>
      <c r="C137" s="12"/>
      <c r="D137" s="17" t="s">
        <v>16</v>
      </c>
      <c r="E137" s="18"/>
      <c r="F137" s="18"/>
      <c r="G137" s="19"/>
    </row>
    <row r="138" spans="1:7" ht="6" customHeight="1" thickBot="1" x14ac:dyDescent="0.35">
      <c r="A138" s="44"/>
      <c r="B138" s="45"/>
      <c r="C138" s="12"/>
      <c r="D138" s="13"/>
      <c r="E138" s="14"/>
      <c r="F138" s="15"/>
      <c r="G138" s="16"/>
    </row>
    <row r="139" spans="1:7" ht="24.75" customHeight="1" thickTop="1" x14ac:dyDescent="0.3">
      <c r="A139" s="44"/>
      <c r="B139" s="45"/>
      <c r="C139" s="12"/>
      <c r="D139" s="20" t="s">
        <v>98</v>
      </c>
      <c r="E139" s="21"/>
      <c r="F139" s="22" t="s">
        <v>99</v>
      </c>
      <c r="G139" s="23" t="s">
        <v>100</v>
      </c>
    </row>
    <row r="140" spans="1:7" ht="24.75" customHeight="1" x14ac:dyDescent="0.3">
      <c r="A140" s="44"/>
      <c r="B140" s="45"/>
      <c r="C140" s="24" t="s">
        <v>89</v>
      </c>
      <c r="D140" s="25">
        <v>5.2</v>
      </c>
      <c r="E140" s="26"/>
      <c r="F140" s="27">
        <f t="shared" ref="F140:F147" si="0">SUM(D140*5%)+D140</f>
        <v>5.46</v>
      </c>
      <c r="G140" s="28">
        <f t="shared" ref="G140:G147" si="1">SUM(F140*5%)+F140</f>
        <v>5.7329999999999997</v>
      </c>
    </row>
    <row r="141" spans="1:7" ht="27" customHeight="1" x14ac:dyDescent="0.3">
      <c r="A141" s="44"/>
      <c r="B141" s="45"/>
      <c r="C141" s="24" t="s">
        <v>29</v>
      </c>
      <c r="D141" s="25">
        <f>SUM(5.2*12)</f>
        <v>62.400000000000006</v>
      </c>
      <c r="E141" s="26"/>
      <c r="F141" s="27">
        <f t="shared" si="0"/>
        <v>65.52000000000001</v>
      </c>
      <c r="G141" s="27">
        <f t="shared" si="1"/>
        <v>68.796000000000006</v>
      </c>
    </row>
    <row r="142" spans="1:7" ht="28.5" customHeight="1" x14ac:dyDescent="0.3">
      <c r="A142" s="44"/>
      <c r="B142" s="45"/>
      <c r="C142" s="24" t="s">
        <v>90</v>
      </c>
      <c r="D142" s="25">
        <v>48</v>
      </c>
      <c r="E142" s="12"/>
      <c r="F142" s="27">
        <f t="shared" si="0"/>
        <v>50.4</v>
      </c>
      <c r="G142" s="27">
        <f t="shared" si="1"/>
        <v>52.92</v>
      </c>
    </row>
    <row r="143" spans="1:7" ht="30" customHeight="1" x14ac:dyDescent="0.3">
      <c r="A143" s="44"/>
      <c r="B143" s="45"/>
      <c r="C143" s="24" t="s">
        <v>30</v>
      </c>
      <c r="D143" s="25">
        <f>SUM(48 *12)</f>
        <v>576</v>
      </c>
      <c r="E143" s="12"/>
      <c r="F143" s="27">
        <f t="shared" si="0"/>
        <v>604.79999999999995</v>
      </c>
      <c r="G143" s="27">
        <f t="shared" si="1"/>
        <v>635.04</v>
      </c>
    </row>
    <row r="144" spans="1:7" ht="18" customHeight="1" x14ac:dyDescent="0.3">
      <c r="A144" s="44"/>
      <c r="B144" s="45"/>
      <c r="C144" s="24" t="s">
        <v>91</v>
      </c>
      <c r="D144" s="25">
        <v>10</v>
      </c>
      <c r="E144" s="29"/>
      <c r="F144" s="27">
        <f t="shared" si="0"/>
        <v>10.5</v>
      </c>
      <c r="G144" s="27">
        <f t="shared" si="1"/>
        <v>11.025</v>
      </c>
    </row>
    <row r="145" spans="1:7" ht="27.75" customHeight="1" x14ac:dyDescent="0.3">
      <c r="A145" s="44"/>
      <c r="B145" s="45"/>
      <c r="C145" s="24" t="s">
        <v>93</v>
      </c>
      <c r="D145" s="25">
        <f>SUM(112*10)</f>
        <v>1120</v>
      </c>
      <c r="E145" s="29"/>
      <c r="F145" s="27">
        <f t="shared" si="0"/>
        <v>1176</v>
      </c>
      <c r="G145" s="27">
        <f t="shared" si="1"/>
        <v>1234.8</v>
      </c>
    </row>
    <row r="146" spans="1:7" ht="27.65" customHeight="1" x14ac:dyDescent="0.3">
      <c r="A146" s="44"/>
      <c r="B146" s="45"/>
      <c r="C146" s="30" t="s">
        <v>92</v>
      </c>
      <c r="D146" s="25">
        <v>48</v>
      </c>
      <c r="E146" s="31"/>
      <c r="F146" s="27">
        <f t="shared" si="0"/>
        <v>50.4</v>
      </c>
      <c r="G146" s="27">
        <f t="shared" si="1"/>
        <v>52.92</v>
      </c>
    </row>
    <row r="147" spans="1:7" ht="24.65" customHeight="1" x14ac:dyDescent="0.3">
      <c r="A147" s="44"/>
      <c r="B147" s="45"/>
      <c r="C147" s="30" t="s">
        <v>58</v>
      </c>
      <c r="D147" s="32">
        <f>SUM(48 *12)</f>
        <v>576</v>
      </c>
      <c r="E147" s="33"/>
      <c r="F147" s="34">
        <f t="shared" si="0"/>
        <v>604.79999999999995</v>
      </c>
      <c r="G147" s="34">
        <f t="shared" si="1"/>
        <v>635.04</v>
      </c>
    </row>
    <row r="148" spans="1:7" ht="21" customHeight="1" x14ac:dyDescent="0.3">
      <c r="A148" s="12"/>
      <c r="B148" s="12"/>
      <c r="C148" s="12"/>
      <c r="D148" s="35"/>
      <c r="E148" s="35"/>
      <c r="F148" s="35"/>
      <c r="G148" s="35"/>
    </row>
    <row r="149" spans="1:7" ht="30" customHeight="1" x14ac:dyDescent="0.3">
      <c r="A149" s="12"/>
      <c r="B149" s="12"/>
      <c r="C149" s="36" t="s">
        <v>95</v>
      </c>
      <c r="D149" s="36"/>
      <c r="E149" s="36"/>
      <c r="F149" s="36"/>
      <c r="G149" s="37" t="s">
        <v>114</v>
      </c>
    </row>
    <row r="150" spans="1:7" ht="21" customHeight="1" x14ac:dyDescent="0.3">
      <c r="A150" s="12"/>
      <c r="B150" s="12"/>
      <c r="C150" s="12"/>
      <c r="D150" s="35"/>
      <c r="E150" s="35"/>
      <c r="F150" s="35"/>
      <c r="G150" s="35"/>
    </row>
    <row r="151" spans="1:7" ht="21" customHeight="1" x14ac:dyDescent="0.3">
      <c r="A151" s="2"/>
      <c r="B151" s="2"/>
      <c r="D151" s="8"/>
      <c r="E151" s="8"/>
      <c r="F151" s="8"/>
      <c r="G151" s="8"/>
    </row>
    <row r="152" spans="1:7" ht="21" customHeight="1" x14ac:dyDescent="0.3">
      <c r="A152" s="2"/>
      <c r="B152" s="2"/>
      <c r="D152" s="8"/>
      <c r="E152" s="8"/>
      <c r="F152" s="8"/>
      <c r="G152" s="8"/>
    </row>
    <row r="153" spans="1:7" ht="21" customHeight="1" x14ac:dyDescent="0.3">
      <c r="A153" s="2"/>
      <c r="B153" s="2"/>
      <c r="D153" s="8"/>
      <c r="E153" s="8"/>
      <c r="F153" s="8"/>
      <c r="G153" s="8"/>
    </row>
    <row r="154" spans="1:7" ht="21" customHeight="1" x14ac:dyDescent="0.3">
      <c r="A154" s="2"/>
      <c r="B154" s="2"/>
      <c r="D154" s="8"/>
      <c r="E154" s="8"/>
      <c r="F154" s="8"/>
      <c r="G154" s="8"/>
    </row>
    <row r="155" spans="1:7" ht="13.2" customHeight="1" x14ac:dyDescent="0.3">
      <c r="A155" s="2"/>
      <c r="B155" s="2"/>
      <c r="D155" s="8"/>
      <c r="E155" s="8"/>
      <c r="F155" s="8"/>
      <c r="G155" s="8"/>
    </row>
    <row r="156" spans="1:7" ht="13.2" customHeight="1" x14ac:dyDescent="0.3">
      <c r="A156" s="2"/>
      <c r="B156" s="2"/>
      <c r="D156" s="2"/>
      <c r="E156" s="2"/>
      <c r="F156" s="2"/>
      <c r="G156" s="8"/>
    </row>
    <row r="157" spans="1:7" ht="13.2" customHeight="1" x14ac:dyDescent="0.3">
      <c r="A157" s="2"/>
      <c r="B157" s="2"/>
      <c r="D157" s="8"/>
      <c r="E157" s="8"/>
      <c r="F157" s="8"/>
      <c r="G157" s="8"/>
    </row>
    <row r="158" spans="1:7" ht="13.2" customHeight="1" x14ac:dyDescent="0.3">
      <c r="A158" s="2"/>
      <c r="B158" s="2"/>
      <c r="D158" s="8"/>
      <c r="E158" s="8"/>
      <c r="F158" s="8"/>
      <c r="G158" s="8"/>
    </row>
    <row r="159" spans="1:7" ht="13.2" customHeight="1" x14ac:dyDescent="0.3">
      <c r="A159" s="2"/>
      <c r="B159" s="2"/>
      <c r="D159" s="8"/>
      <c r="E159" s="8"/>
      <c r="F159" s="8"/>
      <c r="G159" s="8"/>
    </row>
    <row r="160" spans="1:7" ht="13.2" customHeight="1" x14ac:dyDescent="0.3">
      <c r="A160" s="2"/>
      <c r="B160" s="2"/>
      <c r="D160" s="8"/>
      <c r="E160" s="8"/>
      <c r="F160" s="8"/>
      <c r="G160" s="8"/>
    </row>
    <row r="161" spans="1:7" ht="13.2" customHeight="1" x14ac:dyDescent="0.3">
      <c r="A161" s="2"/>
      <c r="B161" s="2"/>
      <c r="D161" s="8"/>
      <c r="E161" s="8"/>
      <c r="F161" s="8"/>
      <c r="G161" s="8"/>
    </row>
    <row r="162" spans="1:7" ht="13.2" customHeight="1" x14ac:dyDescent="0.3">
      <c r="A162" s="2"/>
      <c r="B162" s="2"/>
      <c r="D162" s="8"/>
      <c r="E162" s="8"/>
      <c r="F162" s="8"/>
      <c r="G162" s="8"/>
    </row>
    <row r="163" spans="1:7" ht="13.2" customHeight="1" x14ac:dyDescent="0.3">
      <c r="A163" s="2"/>
      <c r="B163" s="2"/>
      <c r="D163" s="8"/>
      <c r="E163" s="8"/>
      <c r="F163" s="8"/>
      <c r="G163" s="8"/>
    </row>
    <row r="164" spans="1:7" ht="13.2" customHeight="1" x14ac:dyDescent="0.3">
      <c r="A164" s="2"/>
      <c r="B164" s="2"/>
      <c r="D164" s="8"/>
      <c r="E164" s="8"/>
      <c r="F164" s="8"/>
      <c r="G164" s="8"/>
    </row>
    <row r="165" spans="1:7" ht="13.2" customHeight="1" x14ac:dyDescent="0.3">
      <c r="A165" s="2"/>
      <c r="B165" s="2"/>
      <c r="D165" s="8"/>
      <c r="E165" s="8"/>
      <c r="F165" s="8"/>
      <c r="G165" s="8"/>
    </row>
    <row r="166" spans="1:7" ht="13.2" customHeight="1" x14ac:dyDescent="0.3">
      <c r="A166" s="2"/>
      <c r="B166" s="2"/>
      <c r="D166" s="8"/>
      <c r="E166" s="8"/>
      <c r="F166" s="8"/>
      <c r="G166" s="8"/>
    </row>
    <row r="167" spans="1:7" ht="13.2" customHeight="1" x14ac:dyDescent="0.3">
      <c r="A167" s="2"/>
      <c r="B167" s="2"/>
      <c r="D167" s="8"/>
      <c r="E167" s="8"/>
      <c r="F167" s="8"/>
      <c r="G167" s="8"/>
    </row>
    <row r="168" spans="1:7" ht="13.2" customHeight="1" x14ac:dyDescent="0.3">
      <c r="A168" s="2"/>
      <c r="B168" s="2"/>
      <c r="D168" s="8"/>
      <c r="E168" s="8"/>
      <c r="F168" s="8"/>
      <c r="G168" s="8"/>
    </row>
    <row r="169" spans="1:7" ht="13.2" customHeight="1" x14ac:dyDescent="0.3">
      <c r="A169" s="2"/>
      <c r="B169" s="2"/>
      <c r="D169" s="8"/>
      <c r="E169" s="8"/>
      <c r="F169" s="8"/>
      <c r="G169" s="8"/>
    </row>
    <row r="170" spans="1:7" ht="13.2" customHeight="1" x14ac:dyDescent="0.3">
      <c r="A170" s="2"/>
      <c r="B170" s="2"/>
      <c r="D170" s="8"/>
      <c r="E170" s="8"/>
      <c r="F170" s="8"/>
      <c r="G170" s="8"/>
    </row>
    <row r="171" spans="1:7" ht="13.2" customHeight="1" x14ac:dyDescent="0.3">
      <c r="A171" s="2"/>
      <c r="B171" s="2"/>
      <c r="D171" s="8"/>
      <c r="E171" s="8"/>
      <c r="F171" s="8"/>
      <c r="G171" s="8"/>
    </row>
    <row r="172" spans="1:7" ht="13.2" customHeight="1" x14ac:dyDescent="0.3">
      <c r="A172" s="2"/>
      <c r="B172" s="2"/>
      <c r="D172" s="8"/>
      <c r="E172" s="8"/>
      <c r="F172" s="8"/>
      <c r="G172" s="8"/>
    </row>
    <row r="173" spans="1:7" ht="13.2" customHeight="1" x14ac:dyDescent="0.3">
      <c r="A173" s="2"/>
      <c r="B173" s="2"/>
      <c r="D173" s="8"/>
      <c r="E173" s="8"/>
      <c r="F173" s="8"/>
      <c r="G173" s="8"/>
    </row>
    <row r="174" spans="1:7" ht="13.2" customHeight="1" x14ac:dyDescent="0.3">
      <c r="A174" s="2"/>
      <c r="B174" s="2"/>
      <c r="D174" s="8"/>
      <c r="E174" s="8"/>
      <c r="F174" s="8"/>
      <c r="G174" s="8"/>
    </row>
    <row r="175" spans="1:7" ht="13.2" customHeight="1" x14ac:dyDescent="0.3">
      <c r="A175" s="2"/>
      <c r="B175" s="2"/>
      <c r="D175" s="8"/>
      <c r="E175" s="8"/>
      <c r="F175" s="8"/>
      <c r="G175" s="8"/>
    </row>
    <row r="176" spans="1:7" ht="13.2" customHeight="1" x14ac:dyDescent="0.3">
      <c r="A176" s="2"/>
      <c r="B176" s="2"/>
      <c r="D176" s="8"/>
      <c r="E176" s="8"/>
      <c r="F176" s="8"/>
      <c r="G176" s="8"/>
    </row>
    <row r="177" spans="1:7" ht="13.2" customHeight="1" x14ac:dyDescent="0.3">
      <c r="A177" s="1"/>
      <c r="B177" s="5"/>
      <c r="D177" s="6"/>
      <c r="E177" s="9"/>
      <c r="F177" s="6"/>
      <c r="G177" s="6"/>
    </row>
    <row r="178" spans="1:7" ht="13.2" customHeight="1" x14ac:dyDescent="0.3">
      <c r="A178" s="1"/>
      <c r="B178" s="5"/>
      <c r="D178" s="6"/>
      <c r="E178" s="9"/>
      <c r="F178" s="6"/>
      <c r="G178" s="6"/>
    </row>
  </sheetData>
  <mergeCells count="13">
    <mergeCell ref="D1:G1"/>
    <mergeCell ref="A1:C1"/>
    <mergeCell ref="D63:G63"/>
    <mergeCell ref="D34:G34"/>
    <mergeCell ref="D81:G81"/>
    <mergeCell ref="C149:F149"/>
    <mergeCell ref="D137:G137"/>
    <mergeCell ref="D85:F85"/>
    <mergeCell ref="D96:G96"/>
    <mergeCell ref="D102:F102"/>
    <mergeCell ref="D87:E87"/>
    <mergeCell ref="D88:E88"/>
    <mergeCell ref="D101:F101"/>
  </mergeCells>
  <printOptions gridLines="1"/>
  <pageMargins left="0.7" right="0" top="1.25" bottom="0" header="0.3" footer="0.3"/>
  <pageSetup scale="75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Dillon</dc:creator>
  <cp:lastModifiedBy>Carla R Byrd</cp:lastModifiedBy>
  <cp:lastPrinted>2022-10-14T18:17:31Z</cp:lastPrinted>
  <dcterms:created xsi:type="dcterms:W3CDTF">2010-02-17T19:22:21Z</dcterms:created>
  <dcterms:modified xsi:type="dcterms:W3CDTF">2026-03-13T22:13:57Z</dcterms:modified>
</cp:coreProperties>
</file>