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90" windowWidth="14535" windowHeight="11940" tabRatio="682" activeTab="0"/>
  </bookViews>
  <sheets>
    <sheet name="Masters Enrollment" sheetId="1" r:id="rId1"/>
    <sheet name="Doctoral Enrollment" sheetId="2" r:id="rId2"/>
    <sheet name="Masters Degrees" sheetId="3" r:id="rId3"/>
    <sheet name="Doctoral Degrees" sheetId="4" r:id="rId4"/>
    <sheet name="Scores and Success 11" sheetId="5" r:id="rId5"/>
  </sheets>
  <definedNames>
    <definedName name="_xlnm.Print_Area" localSheetId="3">'Doctoral Degrees'!$A$1:$O$136</definedName>
    <definedName name="_xlnm.Print_Area" localSheetId="1">'Doctoral Enrollment'!$A$1:$O$146</definedName>
    <definedName name="_xlnm.Print_Area" localSheetId="2">'Masters Degrees'!$A$1:$O$243</definedName>
    <definedName name="_xlnm.Print_Area" localSheetId="4">'Scores and Success 11'!$A$1:$J$96</definedName>
    <definedName name="_xlnm.Print_Titles" localSheetId="3">'Doctoral Degrees'!$1:$2</definedName>
    <definedName name="_xlnm.Print_Titles" localSheetId="1">'Doctoral Enrollment'!$1:$2</definedName>
    <definedName name="_xlnm.Print_Titles" localSheetId="2">'Masters Degrees'!$1:$2</definedName>
    <definedName name="_xlnm.Print_Titles" localSheetId="0">'Masters Enrollment'!$1:$2</definedName>
    <definedName name="_xlnm.Print_Titles" localSheetId="4">'Scores and Success 11'!$1:$4</definedName>
  </definedNames>
  <calcPr fullCalcOnLoad="1"/>
</workbook>
</file>

<file path=xl/sharedStrings.xml><?xml version="1.0" encoding="utf-8"?>
<sst xmlns="http://schemas.openxmlformats.org/spreadsheetml/2006/main" count="1245" uniqueCount="262">
  <si>
    <t>Year Established</t>
  </si>
  <si>
    <t>Race*</t>
  </si>
  <si>
    <t>M</t>
  </si>
  <si>
    <t>F</t>
  </si>
  <si>
    <t>W</t>
  </si>
  <si>
    <t>A-A</t>
  </si>
  <si>
    <t>H</t>
  </si>
  <si>
    <t>A/PI</t>
  </si>
  <si>
    <t>NA</t>
  </si>
  <si>
    <t>NRA</t>
  </si>
  <si>
    <t>Total</t>
  </si>
  <si>
    <t>GMAT (n)</t>
  </si>
  <si>
    <t>MAT (n)</t>
  </si>
  <si>
    <t>Admits</t>
  </si>
  <si>
    <t>% Admitted</t>
  </si>
  <si>
    <t>%Enrolled</t>
  </si>
  <si>
    <t>College of Engineering</t>
  </si>
  <si>
    <t>College of Liberal Arts</t>
  </si>
  <si>
    <t>College of Nursing</t>
  </si>
  <si>
    <t>College of Science</t>
  </si>
  <si>
    <t>Interdisciplinary Studies</t>
  </si>
  <si>
    <t>5-year average**</t>
  </si>
  <si>
    <t>UNK</t>
  </si>
  <si>
    <t>Enrolled</t>
  </si>
  <si>
    <t>5-yr
Average</t>
  </si>
  <si>
    <t>GRE</t>
  </si>
  <si>
    <t>Quant (n)</t>
  </si>
  <si>
    <t>Verbal (n)</t>
  </si>
  <si>
    <t>Apps</t>
  </si>
  <si>
    <t>College of Business Administration</t>
  </si>
  <si>
    <t>2007-08</t>
  </si>
  <si>
    <t>2008-09</t>
  </si>
  <si>
    <t>2009-10</t>
  </si>
  <si>
    <t>Averages</t>
  </si>
  <si>
    <t>Program (Degree)</t>
  </si>
  <si>
    <t>Accounting (MACC)</t>
  </si>
  <si>
    <t>Information Systems (MSIS)</t>
  </si>
  <si>
    <t>Management (MBA)</t>
  </si>
  <si>
    <t>Business Administration Totals</t>
  </si>
  <si>
    <t>Aerospace Engineering (MSE)</t>
  </si>
  <si>
    <t>Chemical Engineering (MSE)</t>
  </si>
  <si>
    <t>Civil Engineering (MSE)</t>
  </si>
  <si>
    <t>Civil Engineering (PhD)</t>
  </si>
  <si>
    <t>Computer Engineering (MSE)</t>
  </si>
  <si>
    <t>765 (2)</t>
  </si>
  <si>
    <t>Computer Engineering (MSSE)</t>
  </si>
  <si>
    <t>682 (5)</t>
  </si>
  <si>
    <t>Computer Engineering (PhD)</t>
  </si>
  <si>
    <t>Electrical Engineering (MSE)</t>
  </si>
  <si>
    <t>Electrical Engineering (PhD)</t>
  </si>
  <si>
    <t>Industrial &amp; Systems Engineering (MSE)</t>
  </si>
  <si>
    <t>630 (2)</t>
  </si>
  <si>
    <t>Industrial &amp; Systems Engineering (PhD)</t>
  </si>
  <si>
    <t>Mechanical Engineering (MSE)</t>
  </si>
  <si>
    <t>Mechanical Engineering (PhD)</t>
  </si>
  <si>
    <t>688 (5)</t>
  </si>
  <si>
    <t>Operations Research (MSOR)</t>
  </si>
  <si>
    <t>English (MA)</t>
  </si>
  <si>
    <t>617 (3)</t>
  </si>
  <si>
    <t>TC (BCERT)</t>
  </si>
  <si>
    <t>Family Nurse Practitioner (MCERT)</t>
  </si>
  <si>
    <t>Nursing Education (BCERT)</t>
  </si>
  <si>
    <t>Nursing (MSN)</t>
  </si>
  <si>
    <t>Nursing Practice (DNP)</t>
  </si>
  <si>
    <t>Applied Mathematics (PhD)</t>
  </si>
  <si>
    <t>Atmospheric Science (MS)</t>
  </si>
  <si>
    <t>Atmospheric Science (PhD)</t>
  </si>
  <si>
    <t>508 (4)</t>
  </si>
  <si>
    <t>Biological Sciences (MS)</t>
  </si>
  <si>
    <t>Chemistry (MS)</t>
  </si>
  <si>
    <t>Computer Science (MS)</t>
  </si>
  <si>
    <t>Computer Science (MSSE)</t>
  </si>
  <si>
    <t>495 (2)</t>
  </si>
  <si>
    <t>Biotechnology Science &amp; Engineering (PhD)</t>
  </si>
  <si>
    <t>Information Assurance (BCERT)</t>
  </si>
  <si>
    <t>480 (1)</t>
  </si>
  <si>
    <t>520 (1)</t>
  </si>
  <si>
    <t>Information Assurance &amp; Security (MSIAS)</t>
  </si>
  <si>
    <t>Optical Science &amp; Engineering (PhD)</t>
  </si>
  <si>
    <t>Computer Science (PhD)</t>
  </si>
  <si>
    <t>Mathematics (MA)</t>
  </si>
  <si>
    <t>515 (2)</t>
  </si>
  <si>
    <t>Mathematics (MS)</t>
  </si>
  <si>
    <t>Modeling &amp; Design (MS)</t>
  </si>
  <si>
    <t>Modeling &amp; Design (PhD)</t>
  </si>
  <si>
    <t>Materials Science (MS)</t>
  </si>
  <si>
    <t>Materials Science (PhD)</t>
  </si>
  <si>
    <t>Physics (MS)</t>
  </si>
  <si>
    <t>Physics (PhD)</t>
  </si>
  <si>
    <t>Software Engineering (BCERT)</t>
  </si>
  <si>
    <t>700 (1)</t>
  </si>
  <si>
    <t>Engineering Totals</t>
  </si>
  <si>
    <t>Engineering Total (Masters)</t>
  </si>
  <si>
    <t>Engineering Total (Doctorate)</t>
  </si>
  <si>
    <t>History (MA)</t>
  </si>
  <si>
    <t>Psychology (MA)</t>
  </si>
  <si>
    <t>Public Affairs (MA)</t>
  </si>
  <si>
    <t>Liberal Arts Totals</t>
  </si>
  <si>
    <t>Nursing Totals</t>
  </si>
  <si>
    <t>Science Total (Doctorate)</t>
  </si>
  <si>
    <t>Science Total (Masters &amp; Certs)</t>
  </si>
  <si>
    <t>Interdisciplinary Total (Masters &amp; Certs)</t>
  </si>
  <si>
    <t>Interdisciplinary Total (Doctorate)</t>
  </si>
  <si>
    <t>Science Totals</t>
  </si>
  <si>
    <t>Interdisciplinary Totals</t>
  </si>
  <si>
    <t>Non-Degree Seeking</t>
  </si>
  <si>
    <t>All Degree-Seeking (Masters and Certs)</t>
  </si>
  <si>
    <t>All Degree-Seeking (Doctorate)</t>
  </si>
  <si>
    <t>All Degree-Seeking</t>
  </si>
  <si>
    <t>All New Graduate Students</t>
  </si>
  <si>
    <t>N/A</t>
  </si>
  <si>
    <t>Software Engineering (MSSE)</t>
  </si>
  <si>
    <t>Information Assurance &amp; Security (MS - IAS)</t>
  </si>
  <si>
    <t>Accounting (M Acc)</t>
  </si>
  <si>
    <t>Information Systems (MS - IS)</t>
  </si>
  <si>
    <t>Industrial/ Systems Engineering (MSE)</t>
  </si>
  <si>
    <t>Mathematics (MA/MS)</t>
  </si>
  <si>
    <t>Modeling &amp; Simulation (MS)</t>
  </si>
  <si>
    <t>Modeling &amp; Simulation (PhD)</t>
  </si>
  <si>
    <t>Industrial/ Systems Engineering (PhD)</t>
  </si>
  <si>
    <t>Nursing (DNP)</t>
  </si>
  <si>
    <t>Optical Science and Engineering (PhD)</t>
  </si>
  <si>
    <t>Biotechnology Science and Engineering (PhD)</t>
  </si>
  <si>
    <t>Information Systems (MS IS)</t>
  </si>
  <si>
    <t>2010-11</t>
  </si>
  <si>
    <t>Information Assurance (MSIAS)</t>
  </si>
  <si>
    <t>2011-12</t>
  </si>
  <si>
    <t>Aerospace Systems Engineering (MS)</t>
  </si>
  <si>
    <t>Aerospace Systems Engineering (PhD)</t>
  </si>
  <si>
    <t>537 (15)</t>
  </si>
  <si>
    <t>480 (2)</t>
  </si>
  <si>
    <t>420 (2)</t>
  </si>
  <si>
    <t>615 (2)</t>
  </si>
  <si>
    <t>510 (2)</t>
  </si>
  <si>
    <t>725 (2)</t>
  </si>
  <si>
    <t>613 (4)</t>
  </si>
  <si>
    <t>531 (44)</t>
  </si>
  <si>
    <t>472 (9)</t>
  </si>
  <si>
    <t>666 (9)</t>
  </si>
  <si>
    <t>510 (12)</t>
  </si>
  <si>
    <t>716 (12)</t>
  </si>
  <si>
    <t>550 (1)</t>
  </si>
  <si>
    <t>551 (10)</t>
  </si>
  <si>
    <t>744 (10)</t>
  </si>
  <si>
    <t>345 (4)</t>
  </si>
  <si>
    <t>673 (4)</t>
  </si>
  <si>
    <t>370 (1)</t>
  </si>
  <si>
    <t>720 (1)</t>
  </si>
  <si>
    <t>753 (4)</t>
  </si>
  <si>
    <t>425 (4)</t>
  </si>
  <si>
    <t>734 (4)</t>
  </si>
  <si>
    <t>415 (2)</t>
  </si>
  <si>
    <t>640 (2)</t>
  </si>
  <si>
    <t>530 (1)</t>
  </si>
  <si>
    <t>740 (1)</t>
  </si>
  <si>
    <t>630 (1)</t>
  </si>
  <si>
    <t>454 (20)</t>
  </si>
  <si>
    <t>672 (20)</t>
  </si>
  <si>
    <t>363 (6)</t>
  </si>
  <si>
    <t>692 (6)</t>
  </si>
  <si>
    <t>452 (15)</t>
  </si>
  <si>
    <t>686 (15)</t>
  </si>
  <si>
    <t>660 (2)</t>
  </si>
  <si>
    <t>536 (5)</t>
  </si>
  <si>
    <t>503 (6)</t>
  </si>
  <si>
    <t>712 (6)</t>
  </si>
  <si>
    <t>462 (10)</t>
  </si>
  <si>
    <t>694 (10)</t>
  </si>
  <si>
    <t>527 (3)</t>
  </si>
  <si>
    <t>727 (3)</t>
  </si>
  <si>
    <t>425 (6)</t>
  </si>
  <si>
    <t>453 (16)</t>
  </si>
  <si>
    <t>588 (16)</t>
  </si>
  <si>
    <t>580 (2)</t>
  </si>
  <si>
    <t>380 (1)</t>
  </si>
  <si>
    <t>534 (13)</t>
  </si>
  <si>
    <t>545 (13)</t>
  </si>
  <si>
    <t>445 (2)</t>
  </si>
  <si>
    <t>508 (9)</t>
  </si>
  <si>
    <t>422 (9)</t>
  </si>
  <si>
    <t>433 (1)</t>
  </si>
  <si>
    <t>600 (1)</t>
  </si>
  <si>
    <t>583 (3)</t>
  </si>
  <si>
    <t>408 (5)</t>
  </si>
  <si>
    <t>505 (2)</t>
  </si>
  <si>
    <t>450 (2)</t>
  </si>
  <si>
    <t>580 (1)</t>
  </si>
  <si>
    <t>430 (1)</t>
  </si>
  <si>
    <t>590 (1)</t>
  </si>
  <si>
    <t>523 (20)</t>
  </si>
  <si>
    <t>408 (66)</t>
  </si>
  <si>
    <t>460 (2)</t>
  </si>
  <si>
    <t>755 (2)</t>
  </si>
  <si>
    <t>446 (9)</t>
  </si>
  <si>
    <t>657 (9)</t>
  </si>
  <si>
    <t>504 (5)</t>
  </si>
  <si>
    <t>710 (5)</t>
  </si>
  <si>
    <t>516 (11)</t>
  </si>
  <si>
    <t>615 (11)</t>
  </si>
  <si>
    <t>436 (5)</t>
  </si>
  <si>
    <t>642 (5)</t>
  </si>
  <si>
    <t>451 (12)</t>
  </si>
  <si>
    <t>708 (12)</t>
  </si>
  <si>
    <t>518 (6)</t>
  </si>
  <si>
    <t>698 (6)</t>
  </si>
  <si>
    <t>489 (7)</t>
  </si>
  <si>
    <t>679 (7)</t>
  </si>
  <si>
    <t>540 (1)</t>
  </si>
  <si>
    <t>670 (1)</t>
  </si>
  <si>
    <t>455 (2)</t>
  </si>
  <si>
    <t>710 (2)</t>
  </si>
  <si>
    <t>620 (1)</t>
  </si>
  <si>
    <t>310 (2)</t>
  </si>
  <si>
    <t>646 (5)</t>
  </si>
  <si>
    <t>503 (9)</t>
  </si>
  <si>
    <t>741 (9)</t>
  </si>
  <si>
    <t>535 (64)</t>
  </si>
  <si>
    <t>479 (12)</t>
  </si>
  <si>
    <t>663 (12)</t>
  </si>
  <si>
    <t>625 (4)</t>
  </si>
  <si>
    <t>470 (103)</t>
  </si>
  <si>
    <t>700 (103</t>
  </si>
  <si>
    <t>590 (2)</t>
  </si>
  <si>
    <t>475 (80)</t>
  </si>
  <si>
    <t>702 (80)</t>
  </si>
  <si>
    <t>451 (23)</t>
  </si>
  <si>
    <t>695 (23)</t>
  </si>
  <si>
    <t>530 (28)</t>
  </si>
  <si>
    <t>540 (28)</t>
  </si>
  <si>
    <t>420 (8)</t>
  </si>
  <si>
    <t>480 (71)</t>
  </si>
  <si>
    <t>684 (71)</t>
  </si>
  <si>
    <t>474 (51)</t>
  </si>
  <si>
    <t>668 (51)</t>
  </si>
  <si>
    <t>723 (20)</t>
  </si>
  <si>
    <t>495 (20)</t>
  </si>
  <si>
    <t>459 (9)</t>
  </si>
  <si>
    <t>780 (9)</t>
  </si>
  <si>
    <t>480 (3)</t>
  </si>
  <si>
    <t>464 (12)</t>
  </si>
  <si>
    <t>652 (12)</t>
  </si>
  <si>
    <t>397 (1)</t>
  </si>
  <si>
    <t>402 (13)</t>
  </si>
  <si>
    <t>378 (2)</t>
  </si>
  <si>
    <t>540 (71)</t>
  </si>
  <si>
    <t>475 (247)</t>
  </si>
  <si>
    <t>658 (247)</t>
  </si>
  <si>
    <t>408 (89)</t>
  </si>
  <si>
    <t>469 (52)</t>
  </si>
  <si>
    <t>700 (52)</t>
  </si>
  <si>
    <t>536 (69)</t>
  </si>
  <si>
    <t>477 (195)</t>
  </si>
  <si>
    <t>647 (195)</t>
  </si>
  <si>
    <t>409 (76)</t>
  </si>
  <si>
    <t>531 (77)</t>
  </si>
  <si>
    <t>474 (263)</t>
  </si>
  <si>
    <t>654 (263)</t>
  </si>
  <si>
    <t>407 (91)</t>
  </si>
  <si>
    <t>407 (81)</t>
  </si>
  <si>
    <t>417 (20)</t>
  </si>
  <si>
    <t>418 (21)</t>
  </si>
  <si>
    <t>526 (21)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</si>
</sst>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h:mm:ss\ AM/PM"/>
  </numFmts>
  <fonts count="45">
    <font>
      <sz val="10"/>
      <name val="Arial"/>
      <family val="0"/>
    </font>
    <font>
      <sz val="8"/>
      <name val="Times New Roman"/>
      <family val="1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mediumGray">
        <bgColor theme="0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8" fillId="33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9" fontId="8" fillId="33" borderId="0" xfId="59" applyFont="1" applyFill="1" applyAlignment="1">
      <alignment/>
    </xf>
    <xf numFmtId="0" fontId="8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9" fontId="7" fillId="33" borderId="0" xfId="59" applyFont="1" applyFill="1" applyAlignment="1">
      <alignment/>
    </xf>
    <xf numFmtId="1" fontId="7" fillId="33" borderId="0" xfId="0" applyNumberFormat="1" applyFont="1" applyFill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 quotePrefix="1">
      <alignment horizontal="center" vertical="top"/>
    </xf>
    <xf numFmtId="0" fontId="8" fillId="33" borderId="10" xfId="0" applyFont="1" applyFill="1" applyBorder="1" applyAlignment="1" quotePrefix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9" fontId="8" fillId="33" borderId="11" xfId="59" applyFont="1" applyFill="1" applyBorder="1" applyAlignment="1">
      <alignment horizontal="center" vertical="top"/>
    </xf>
    <xf numFmtId="1" fontId="8" fillId="33" borderId="11" xfId="0" applyNumberFormat="1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 wrapText="1"/>
    </xf>
    <xf numFmtId="9" fontId="8" fillId="33" borderId="12" xfId="59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vertical="top" wrapText="1"/>
    </xf>
    <xf numFmtId="9" fontId="7" fillId="33" borderId="14" xfId="59" applyFont="1" applyFill="1" applyBorder="1" applyAlignment="1">
      <alignment vertical="top" wrapText="1"/>
    </xf>
    <xf numFmtId="1" fontId="7" fillId="33" borderId="15" xfId="0" applyNumberFormat="1" applyFont="1" applyFill="1" applyBorder="1" applyAlignment="1">
      <alignment horizontal="right" vertical="top" wrapText="1"/>
    </xf>
    <xf numFmtId="0" fontId="7" fillId="33" borderId="16" xfId="0" applyFont="1" applyFill="1" applyBorder="1" applyAlignment="1">
      <alignment horizontal="left" vertical="top"/>
    </xf>
    <xf numFmtId="0" fontId="7" fillId="33" borderId="16" xfId="0" applyFont="1" applyFill="1" applyBorder="1" applyAlignment="1">
      <alignment vertical="top" wrapText="1"/>
    </xf>
    <xf numFmtId="9" fontId="7" fillId="33" borderId="16" xfId="59" applyFont="1" applyFill="1" applyBorder="1" applyAlignment="1">
      <alignment vertical="top" wrapText="1"/>
    </xf>
    <xf numFmtId="1" fontId="7" fillId="33" borderId="17" xfId="0" applyNumberFormat="1" applyFont="1" applyFill="1" applyBorder="1" applyAlignment="1">
      <alignment horizontal="righ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 wrapText="1"/>
    </xf>
    <xf numFmtId="1" fontId="7" fillId="33" borderId="19" xfId="59" applyNumberFormat="1" applyFont="1" applyFill="1" applyBorder="1" applyAlignment="1">
      <alignment horizontal="center" vertical="top" wrapText="1"/>
    </xf>
    <xf numFmtId="1" fontId="7" fillId="33" borderId="2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1" fontId="7" fillId="33" borderId="12" xfId="59" applyNumberFormat="1" applyFont="1" applyFill="1" applyBorder="1" applyAlignment="1">
      <alignment horizontal="center" vertical="top" wrapText="1"/>
    </xf>
    <xf numFmtId="1" fontId="7" fillId="33" borderId="22" xfId="0" applyNumberFormat="1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9" fontId="2" fillId="33" borderId="0" xfId="59" applyFont="1" applyFill="1" applyAlignment="1">
      <alignment/>
    </xf>
    <xf numFmtId="1" fontId="2" fillId="33" borderId="0" xfId="0" applyNumberFormat="1" applyFont="1" applyFill="1" applyAlignment="1">
      <alignment horizontal="right"/>
    </xf>
    <xf numFmtId="0" fontId="2" fillId="33" borderId="0" xfId="0" applyFont="1" applyFill="1" applyAlignment="1" quotePrefix="1">
      <alignment horizontal="left"/>
    </xf>
    <xf numFmtId="0" fontId="7" fillId="0" borderId="19" xfId="0" applyFont="1" applyFill="1" applyBorder="1" applyAlignment="1">
      <alignment horizontal="center" vertical="top"/>
    </xf>
    <xf numFmtId="0" fontId="10" fillId="33" borderId="25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 vertical="top" wrapText="1"/>
    </xf>
    <xf numFmtId="1" fontId="7" fillId="33" borderId="27" xfId="59" applyNumberFormat="1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8" fillId="33" borderId="29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top"/>
    </xf>
    <xf numFmtId="0" fontId="10" fillId="33" borderId="3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center" vertical="top" wrapText="1"/>
    </xf>
    <xf numFmtId="1" fontId="7" fillId="33" borderId="31" xfId="59" applyNumberFormat="1" applyFont="1" applyFill="1" applyBorder="1" applyAlignment="1">
      <alignment horizontal="center" vertical="top" wrapText="1"/>
    </xf>
    <xf numFmtId="1" fontId="7" fillId="33" borderId="32" xfId="0" applyNumberFormat="1" applyFont="1" applyFill="1" applyBorder="1" applyAlignment="1">
      <alignment horizontal="center" vertical="top" wrapText="1"/>
    </xf>
    <xf numFmtId="0" fontId="7" fillId="33" borderId="33" xfId="0" applyFont="1" applyFill="1" applyBorder="1" applyAlignment="1">
      <alignment horizontal="left" vertical="top" wrapText="1"/>
    </xf>
    <xf numFmtId="1" fontId="7" fillId="33" borderId="34" xfId="0" applyNumberFormat="1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left" vertical="top" wrapText="1"/>
    </xf>
    <xf numFmtId="0" fontId="7" fillId="33" borderId="36" xfId="0" applyFont="1" applyFill="1" applyBorder="1" applyAlignment="1">
      <alignment horizontal="center" vertical="top"/>
    </xf>
    <xf numFmtId="0" fontId="7" fillId="33" borderId="36" xfId="0" applyFont="1" applyFill="1" applyBorder="1" applyAlignment="1">
      <alignment horizontal="center" vertical="top" wrapText="1"/>
    </xf>
    <xf numFmtId="1" fontId="7" fillId="33" borderId="36" xfId="59" applyNumberFormat="1" applyFont="1" applyFill="1" applyBorder="1" applyAlignment="1">
      <alignment horizontal="center" vertical="top" wrapText="1"/>
    </xf>
    <xf numFmtId="0" fontId="7" fillId="33" borderId="37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/>
    </xf>
    <xf numFmtId="0" fontId="8" fillId="33" borderId="27" xfId="0" applyFont="1" applyFill="1" applyBorder="1" applyAlignment="1">
      <alignment horizontal="center" vertical="top"/>
    </xf>
    <xf numFmtId="0" fontId="8" fillId="33" borderId="38" xfId="0" applyFont="1" applyFill="1" applyBorder="1" applyAlignment="1">
      <alignment horizontal="center" vertical="top"/>
    </xf>
    <xf numFmtId="0" fontId="7" fillId="33" borderId="31" xfId="0" applyFont="1" applyFill="1" applyBorder="1" applyAlignment="1">
      <alignment horizontal="left" vertical="top" wrapText="1"/>
    </xf>
    <xf numFmtId="1" fontId="7" fillId="33" borderId="39" xfId="0" applyNumberFormat="1" applyFont="1" applyFill="1" applyBorder="1" applyAlignment="1">
      <alignment horizontal="center" vertical="top" wrapText="1"/>
    </xf>
    <xf numFmtId="1" fontId="7" fillId="33" borderId="40" xfId="0" applyNumberFormat="1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left" vertical="top"/>
    </xf>
    <xf numFmtId="0" fontId="8" fillId="33" borderId="19" xfId="0" applyFont="1" applyFill="1" applyBorder="1" applyAlignment="1">
      <alignment horizontal="center" vertical="top"/>
    </xf>
    <xf numFmtId="1" fontId="8" fillId="33" borderId="41" xfId="0" applyNumberFormat="1" applyFont="1" applyFill="1" applyBorder="1" applyAlignment="1">
      <alignment horizontal="center" vertical="top" wrapText="1"/>
    </xf>
    <xf numFmtId="0" fontId="7" fillId="33" borderId="42" xfId="0" applyFont="1" applyFill="1" applyBorder="1" applyAlignment="1">
      <alignment horizontal="left" vertical="top" wrapText="1"/>
    </xf>
    <xf numFmtId="0" fontId="8" fillId="33" borderId="28" xfId="0" applyFont="1" applyFill="1" applyBorder="1" applyAlignment="1">
      <alignment horizontal="left" vertical="top"/>
    </xf>
    <xf numFmtId="0" fontId="8" fillId="33" borderId="43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left" vertical="top"/>
    </xf>
    <xf numFmtId="0" fontId="8" fillId="33" borderId="18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9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43" xfId="0" applyFont="1" applyFill="1" applyBorder="1" applyAlignment="1">
      <alignment horizontal="center" vertical="top" wrapText="1"/>
    </xf>
    <xf numFmtId="9" fontId="7" fillId="33" borderId="19" xfId="59" applyNumberFormat="1" applyFont="1" applyFill="1" applyBorder="1" applyAlignment="1">
      <alignment horizontal="center" vertical="top" wrapText="1"/>
    </xf>
    <xf numFmtId="9" fontId="7" fillId="33" borderId="20" xfId="0" applyNumberFormat="1" applyFont="1" applyFill="1" applyBorder="1" applyAlignment="1">
      <alignment horizontal="center" vertical="top" wrapText="1"/>
    </xf>
    <xf numFmtId="9" fontId="8" fillId="33" borderId="24" xfId="59" applyNumberFormat="1" applyFont="1" applyFill="1" applyBorder="1" applyAlignment="1">
      <alignment horizontal="center" vertical="top" wrapText="1"/>
    </xf>
    <xf numFmtId="9" fontId="8" fillId="33" borderId="44" xfId="0" applyNumberFormat="1" applyFont="1" applyFill="1" applyBorder="1" applyAlignment="1">
      <alignment horizontal="center" vertical="top" wrapText="1"/>
    </xf>
    <xf numFmtId="9" fontId="8" fillId="33" borderId="29" xfId="59" applyNumberFormat="1" applyFont="1" applyFill="1" applyBorder="1" applyAlignment="1">
      <alignment horizontal="center" vertical="top" wrapText="1"/>
    </xf>
    <xf numFmtId="9" fontId="8" fillId="33" borderId="10" xfId="59" applyNumberFormat="1" applyFont="1" applyFill="1" applyBorder="1" applyAlignment="1">
      <alignment horizontal="center" vertical="top" wrapText="1"/>
    </xf>
    <xf numFmtId="9" fontId="8" fillId="33" borderId="26" xfId="59" applyNumberFormat="1" applyFont="1" applyFill="1" applyBorder="1" applyAlignment="1">
      <alignment horizontal="center" vertical="top" wrapText="1"/>
    </xf>
    <xf numFmtId="9" fontId="8" fillId="33" borderId="45" xfId="0" applyNumberFormat="1" applyFont="1" applyFill="1" applyBorder="1" applyAlignment="1">
      <alignment horizontal="center" vertical="top" wrapText="1"/>
    </xf>
    <xf numFmtId="9" fontId="8" fillId="33" borderId="46" xfId="0" applyNumberFormat="1" applyFont="1" applyFill="1" applyBorder="1" applyAlignment="1">
      <alignment horizontal="center" vertical="top" wrapText="1"/>
    </xf>
    <xf numFmtId="9" fontId="8" fillId="33" borderId="47" xfId="0" applyNumberFormat="1" applyFont="1" applyFill="1" applyBorder="1" applyAlignment="1">
      <alignment horizontal="center" vertical="top" wrapText="1"/>
    </xf>
    <xf numFmtId="9" fontId="8" fillId="33" borderId="43" xfId="59" applyNumberFormat="1" applyFont="1" applyFill="1" applyBorder="1" applyAlignment="1">
      <alignment horizontal="center" vertical="top" wrapText="1"/>
    </xf>
    <xf numFmtId="9" fontId="8" fillId="33" borderId="19" xfId="59" applyNumberFormat="1" applyFont="1" applyFill="1" applyBorder="1" applyAlignment="1">
      <alignment horizontal="center" vertical="top" wrapText="1"/>
    </xf>
    <xf numFmtId="9" fontId="8" fillId="33" borderId="48" xfId="0" applyNumberFormat="1" applyFont="1" applyFill="1" applyBorder="1" applyAlignment="1">
      <alignment horizontal="center" vertical="top" wrapText="1"/>
    </xf>
    <xf numFmtId="9" fontId="8" fillId="33" borderId="20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0" borderId="26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/>
    </xf>
    <xf numFmtId="0" fontId="8" fillId="34" borderId="5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51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34" borderId="49" xfId="0" applyFont="1" applyFill="1" applyBorder="1" applyAlignment="1">
      <alignment/>
    </xf>
    <xf numFmtId="0" fontId="7" fillId="35" borderId="51" xfId="0" applyFont="1" applyFill="1" applyBorder="1" applyAlignment="1">
      <alignment/>
    </xf>
    <xf numFmtId="0" fontId="7" fillId="35" borderId="49" xfId="0" applyFont="1" applyFill="1" applyBorder="1" applyAlignment="1">
      <alignment/>
    </xf>
    <xf numFmtId="0" fontId="7" fillId="34" borderId="51" xfId="0" applyFont="1" applyFill="1" applyBorder="1" applyAlignment="1">
      <alignment/>
    </xf>
    <xf numFmtId="1" fontId="7" fillId="34" borderId="51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4" borderId="49" xfId="0" applyFont="1" applyFill="1" applyBorder="1" applyAlignment="1">
      <alignment/>
    </xf>
    <xf numFmtId="0" fontId="8" fillId="34" borderId="51" xfId="0" applyFont="1" applyFill="1" applyBorder="1" applyAlignment="1">
      <alignment/>
    </xf>
    <xf numFmtId="1" fontId="7" fillId="34" borderId="51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7" fillId="34" borderId="49" xfId="0" applyFont="1" applyFill="1" applyBorder="1" applyAlignment="1">
      <alignment/>
    </xf>
    <xf numFmtId="0" fontId="7" fillId="34" borderId="52" xfId="0" applyFont="1" applyFill="1" applyBorder="1" applyAlignment="1">
      <alignment horizontal="right"/>
    </xf>
    <xf numFmtId="0" fontId="7" fillId="34" borderId="49" xfId="0" applyFont="1" applyFill="1" applyBorder="1" applyAlignment="1">
      <alignment horizontal="right"/>
    </xf>
    <xf numFmtId="1" fontId="7" fillId="34" borderId="11" xfId="0" applyNumberFormat="1" applyFont="1" applyFill="1" applyBorder="1" applyAlignment="1">
      <alignment horizontal="right"/>
    </xf>
    <xf numFmtId="1" fontId="7" fillId="34" borderId="10" xfId="0" applyNumberFormat="1" applyFont="1" applyFill="1" applyBorder="1" applyAlignment="1">
      <alignment horizontal="right"/>
    </xf>
    <xf numFmtId="0" fontId="7" fillId="34" borderId="0" xfId="0" applyFont="1" applyFill="1" applyAlignment="1">
      <alignment/>
    </xf>
    <xf numFmtId="0" fontId="8" fillId="34" borderId="51" xfId="0" applyFont="1" applyFill="1" applyBorder="1" applyAlignment="1">
      <alignment horizontal="right"/>
    </xf>
    <xf numFmtId="0" fontId="8" fillId="34" borderId="49" xfId="0" applyFont="1" applyFill="1" applyBorder="1" applyAlignment="1">
      <alignment horizontal="right"/>
    </xf>
    <xf numFmtId="1" fontId="8" fillId="34" borderId="11" xfId="0" applyNumberFormat="1" applyFont="1" applyFill="1" applyBorder="1" applyAlignment="1">
      <alignment horizontal="right"/>
    </xf>
    <xf numFmtId="1" fontId="8" fillId="34" borderId="10" xfId="0" applyNumberFormat="1" applyFont="1" applyFill="1" applyBorder="1" applyAlignment="1">
      <alignment horizontal="right"/>
    </xf>
    <xf numFmtId="0" fontId="8" fillId="34" borderId="52" xfId="0" applyFont="1" applyFill="1" applyBorder="1" applyAlignment="1">
      <alignment horizontal="right"/>
    </xf>
    <xf numFmtId="0" fontId="7" fillId="35" borderId="51" xfId="0" applyFont="1" applyFill="1" applyBorder="1" applyAlignment="1">
      <alignment horizontal="center"/>
    </xf>
    <xf numFmtId="0" fontId="7" fillId="35" borderId="49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right"/>
    </xf>
    <xf numFmtId="1" fontId="7" fillId="34" borderId="11" xfId="0" applyNumberFormat="1" applyFont="1" applyFill="1" applyBorder="1" applyAlignment="1">
      <alignment horizontal="center"/>
    </xf>
    <xf numFmtId="0" fontId="7" fillId="35" borderId="52" xfId="0" applyFont="1" applyFill="1" applyBorder="1" applyAlignment="1">
      <alignment horizontal="right"/>
    </xf>
    <xf numFmtId="0" fontId="7" fillId="35" borderId="49" xfId="0" applyFont="1" applyFill="1" applyBorder="1" applyAlignment="1">
      <alignment horizontal="right"/>
    </xf>
    <xf numFmtId="0" fontId="8" fillId="34" borderId="16" xfId="0" applyFont="1" applyFill="1" applyBorder="1" applyAlignment="1">
      <alignment wrapText="1"/>
    </xf>
    <xf numFmtId="0" fontId="8" fillId="34" borderId="16" xfId="0" applyFont="1" applyFill="1" applyBorder="1" applyAlignment="1">
      <alignment horizontal="center" wrapText="1"/>
    </xf>
    <xf numFmtId="0" fontId="7" fillId="34" borderId="53" xfId="0" applyFont="1" applyFill="1" applyBorder="1" applyAlignment="1">
      <alignment/>
    </xf>
    <xf numFmtId="0" fontId="7" fillId="34" borderId="54" xfId="0" applyFont="1" applyFill="1" applyBorder="1" applyAlignment="1">
      <alignment horizontal="right"/>
    </xf>
    <xf numFmtId="0" fontId="8" fillId="34" borderId="54" xfId="0" applyFont="1" applyFill="1" applyBorder="1" applyAlignment="1">
      <alignment horizontal="right"/>
    </xf>
    <xf numFmtId="0" fontId="8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right"/>
    </xf>
    <xf numFmtId="1" fontId="7" fillId="34" borderId="0" xfId="0" applyNumberFormat="1" applyFont="1" applyFill="1" applyAlignment="1">
      <alignment horizontal="right"/>
    </xf>
    <xf numFmtId="0" fontId="8" fillId="34" borderId="49" xfId="0" applyFont="1" applyFill="1" applyBorder="1" applyAlignment="1" quotePrefix="1">
      <alignment horizontal="left"/>
    </xf>
    <xf numFmtId="0" fontId="4" fillId="34" borderId="0" xfId="0" applyFont="1" applyFill="1" applyAlignment="1">
      <alignment/>
    </xf>
    <xf numFmtId="1" fontId="8" fillId="34" borderId="51" xfId="0" applyNumberFormat="1" applyFont="1" applyFill="1" applyBorder="1" applyAlignment="1">
      <alignment horizontal="center"/>
    </xf>
    <xf numFmtId="1" fontId="8" fillId="34" borderId="51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0" fontId="7" fillId="34" borderId="5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1" fontId="1" fillId="34" borderId="0" xfId="0" applyNumberFormat="1" applyFont="1" applyFill="1" applyAlignment="1">
      <alignment/>
    </xf>
    <xf numFmtId="0" fontId="8" fillId="34" borderId="55" xfId="0" applyFont="1" applyFill="1" applyBorder="1" applyAlignment="1">
      <alignment/>
    </xf>
    <xf numFmtId="0" fontId="3" fillId="34" borderId="0" xfId="0" applyFont="1" applyFill="1" applyAlignment="1">
      <alignment/>
    </xf>
    <xf numFmtId="0" fontId="8" fillId="34" borderId="54" xfId="0" applyFont="1" applyFill="1" applyBorder="1" applyAlignment="1">
      <alignment/>
    </xf>
    <xf numFmtId="0" fontId="8" fillId="34" borderId="54" xfId="0" applyFont="1" applyFill="1" applyBorder="1" applyAlignment="1">
      <alignment wrapText="1"/>
    </xf>
    <xf numFmtId="0" fontId="7" fillId="34" borderId="51" xfId="0" applyFont="1" applyFill="1" applyBorder="1" applyAlignment="1">
      <alignment/>
    </xf>
    <xf numFmtId="164" fontId="7" fillId="34" borderId="51" xfId="0" applyNumberFormat="1" applyFont="1" applyFill="1" applyBorder="1" applyAlignment="1">
      <alignment/>
    </xf>
    <xf numFmtId="164" fontId="7" fillId="34" borderId="49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8" fillId="34" borderId="51" xfId="0" applyFont="1" applyFill="1" applyBorder="1" applyAlignment="1">
      <alignment/>
    </xf>
    <xf numFmtId="164" fontId="8" fillId="34" borderId="51" xfId="0" applyNumberFormat="1" applyFont="1" applyFill="1" applyBorder="1" applyAlignment="1">
      <alignment/>
    </xf>
    <xf numFmtId="164" fontId="8" fillId="34" borderId="49" xfId="0" applyNumberFormat="1" applyFont="1" applyFill="1" applyBorder="1" applyAlignment="1">
      <alignment/>
    </xf>
    <xf numFmtId="1" fontId="7" fillId="34" borderId="51" xfId="0" applyNumberFormat="1" applyFont="1" applyFill="1" applyBorder="1" applyAlignment="1">
      <alignment/>
    </xf>
    <xf numFmtId="1" fontId="7" fillId="34" borderId="49" xfId="0" applyNumberFormat="1" applyFont="1" applyFill="1" applyBorder="1" applyAlignment="1">
      <alignment/>
    </xf>
    <xf numFmtId="0" fontId="7" fillId="35" borderId="51" xfId="0" applyFont="1" applyFill="1" applyBorder="1" applyAlignment="1">
      <alignment/>
    </xf>
    <xf numFmtId="0" fontId="7" fillId="35" borderId="49" xfId="0" applyFont="1" applyFill="1" applyBorder="1" applyAlignment="1">
      <alignment/>
    </xf>
    <xf numFmtId="164" fontId="7" fillId="34" borderId="51" xfId="0" applyNumberFormat="1" applyFont="1" applyFill="1" applyBorder="1" applyAlignment="1">
      <alignment horizontal="center"/>
    </xf>
    <xf numFmtId="164" fontId="8" fillId="34" borderId="51" xfId="0" applyNumberFormat="1" applyFont="1" applyFill="1" applyBorder="1" applyAlignment="1">
      <alignment horizontal="center"/>
    </xf>
    <xf numFmtId="0" fontId="8" fillId="34" borderId="54" xfId="0" applyFont="1" applyFill="1" applyBorder="1" applyAlignment="1">
      <alignment horizontal="left" wrapText="1"/>
    </xf>
    <xf numFmtId="0" fontId="7" fillId="34" borderId="50" xfId="0" applyNumberFormat="1" applyFont="1" applyFill="1" applyBorder="1" applyAlignment="1">
      <alignment/>
    </xf>
    <xf numFmtId="0" fontId="7" fillId="34" borderId="49" xfId="0" applyNumberFormat="1" applyFont="1" applyFill="1" applyBorder="1" applyAlignment="1">
      <alignment/>
    </xf>
    <xf numFmtId="0" fontId="8" fillId="34" borderId="50" xfId="0" applyNumberFormat="1" applyFont="1" applyFill="1" applyBorder="1" applyAlignment="1">
      <alignment/>
    </xf>
    <xf numFmtId="0" fontId="8" fillId="34" borderId="49" xfId="0" applyNumberFormat="1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 quotePrefix="1">
      <alignment horizontal="left"/>
    </xf>
    <xf numFmtId="0" fontId="8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>
      <alignment horizontal="center" wrapText="1"/>
    </xf>
    <xf numFmtId="0" fontId="2" fillId="34" borderId="56" xfId="0" applyFont="1" applyFill="1" applyBorder="1" applyAlignment="1">
      <alignment/>
    </xf>
    <xf numFmtId="0" fontId="7" fillId="34" borderId="54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 quotePrefix="1">
      <alignment horizontal="left" wrapText="1"/>
    </xf>
    <xf numFmtId="0" fontId="8" fillId="35" borderId="51" xfId="0" applyFont="1" applyFill="1" applyBorder="1" applyAlignment="1">
      <alignment horizontal="right"/>
    </xf>
    <xf numFmtId="0" fontId="8" fillId="35" borderId="49" xfId="0" applyFont="1" applyFill="1" applyBorder="1" applyAlignment="1">
      <alignment horizontal="right"/>
    </xf>
    <xf numFmtId="0" fontId="7" fillId="34" borderId="57" xfId="0" applyFont="1" applyFill="1" applyBorder="1" applyAlignment="1">
      <alignment/>
    </xf>
    <xf numFmtId="0" fontId="7" fillId="34" borderId="50" xfId="0" applyFont="1" applyFill="1" applyBorder="1" applyAlignment="1">
      <alignment horizontal="right"/>
    </xf>
    <xf numFmtId="0" fontId="7" fillId="34" borderId="58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2" fillId="34" borderId="51" xfId="0" applyFont="1" applyFill="1" applyBorder="1" applyAlignment="1">
      <alignment/>
    </xf>
    <xf numFmtId="0" fontId="2" fillId="34" borderId="49" xfId="0" applyFont="1" applyFill="1" applyBorder="1" applyAlignment="1">
      <alignment/>
    </xf>
    <xf numFmtId="0" fontId="7" fillId="34" borderId="5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2" fillId="34" borderId="6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top"/>
    </xf>
    <xf numFmtId="9" fontId="7" fillId="33" borderId="22" xfId="0" applyNumberFormat="1" applyFont="1" applyFill="1" applyBorder="1" applyAlignment="1">
      <alignment horizontal="center" vertical="top" wrapText="1"/>
    </xf>
    <xf numFmtId="0" fontId="7" fillId="36" borderId="51" xfId="0" applyFont="1" applyFill="1" applyBorder="1" applyAlignment="1">
      <alignment horizontal="right"/>
    </xf>
    <xf numFmtId="0" fontId="7" fillId="36" borderId="49" xfId="0" applyFont="1" applyFill="1" applyBorder="1" applyAlignment="1">
      <alignment horizontal="right"/>
    </xf>
    <xf numFmtId="0" fontId="7" fillId="33" borderId="61" xfId="0" applyFont="1" applyFill="1" applyBorder="1" applyAlignment="1">
      <alignment horizontal="left" vertical="top" wrapText="1"/>
    </xf>
    <xf numFmtId="1" fontId="7" fillId="33" borderId="61" xfId="0" applyNumberFormat="1" applyFont="1" applyFill="1" applyBorder="1" applyAlignment="1">
      <alignment horizontal="center" vertical="top" wrapText="1"/>
    </xf>
    <xf numFmtId="0" fontId="7" fillId="33" borderId="62" xfId="0" applyFont="1" applyFill="1" applyBorder="1" applyAlignment="1">
      <alignment horizontal="center" vertical="top"/>
    </xf>
    <xf numFmtId="0" fontId="7" fillId="33" borderId="61" xfId="0" applyFont="1" applyFill="1" applyBorder="1" applyAlignment="1">
      <alignment horizontal="center" vertical="top"/>
    </xf>
    <xf numFmtId="0" fontId="7" fillId="33" borderId="61" xfId="0" applyFont="1" applyFill="1" applyBorder="1" applyAlignment="1">
      <alignment horizontal="center" vertical="top" wrapText="1"/>
    </xf>
    <xf numFmtId="1" fontId="7" fillId="33" borderId="61" xfId="59" applyNumberFormat="1" applyFont="1" applyFill="1" applyBorder="1" applyAlignment="1">
      <alignment horizontal="center" vertical="top" wrapText="1"/>
    </xf>
    <xf numFmtId="1" fontId="8" fillId="34" borderId="50" xfId="0" applyNumberFormat="1" applyFont="1" applyFill="1" applyBorder="1" applyAlignment="1" quotePrefix="1">
      <alignment horizontal="center" wrapText="1"/>
    </xf>
    <xf numFmtId="1" fontId="8" fillId="34" borderId="11" xfId="0" applyNumberFormat="1" applyFont="1" applyFill="1" applyBorder="1" applyAlignment="1">
      <alignment horizontal="center" wrapText="1"/>
    </xf>
    <xf numFmtId="0" fontId="8" fillId="34" borderId="50" xfId="0" applyFont="1" applyFill="1" applyBorder="1" applyAlignment="1">
      <alignment horizontal="center"/>
    </xf>
    <xf numFmtId="0" fontId="8" fillId="34" borderId="63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 wrapText="1"/>
    </xf>
    <xf numFmtId="0" fontId="8" fillId="34" borderId="27" xfId="0" applyFont="1" applyFill="1" applyBorder="1" applyAlignment="1" quotePrefix="1">
      <alignment horizontal="left" wrapText="1"/>
    </xf>
    <xf numFmtId="0" fontId="8" fillId="34" borderId="16" xfId="0" applyFont="1" applyFill="1" applyBorder="1" applyAlignment="1" quotePrefix="1">
      <alignment horizontal="left" wrapText="1"/>
    </xf>
    <xf numFmtId="1" fontId="8" fillId="34" borderId="52" xfId="0" applyNumberFormat="1" applyFont="1" applyFill="1" applyBorder="1" applyAlignment="1">
      <alignment horizontal="center" wrapText="1"/>
    </xf>
    <xf numFmtId="0" fontId="8" fillId="34" borderId="50" xfId="0" applyFont="1" applyFill="1" applyBorder="1" applyAlignment="1">
      <alignment horizontal="center" wrapText="1"/>
    </xf>
    <xf numFmtId="0" fontId="8" fillId="34" borderId="63" xfId="0" applyFont="1" applyFill="1" applyBorder="1" applyAlignment="1">
      <alignment horizontal="center" wrapText="1"/>
    </xf>
    <xf numFmtId="0" fontId="8" fillId="34" borderId="51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54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3" borderId="64" xfId="0" applyFont="1" applyFill="1" applyBorder="1" applyAlignment="1" quotePrefix="1">
      <alignment horizontal="center" vertical="center"/>
    </xf>
    <xf numFmtId="0" fontId="8" fillId="33" borderId="18" xfId="0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zoomScale="115" zoomScaleNormal="115" zoomScaleSheetLayoutView="85" zoomScalePageLayoutView="0" workbookViewId="0" topLeftCell="A1">
      <pane ySplit="2" topLeftCell="A3" activePane="bottomLeft" state="frozen"/>
      <selection pane="topLeft" activeCell="E54" sqref="E54"/>
      <selection pane="bottomLeft" activeCell="A1" sqref="A1"/>
    </sheetView>
  </sheetViews>
  <sheetFormatPr defaultColWidth="9.140625" defaultRowHeight="12.75"/>
  <cols>
    <col min="1" max="1" width="20.57421875" style="162" customWidth="1"/>
    <col min="2" max="2" width="10.140625" style="167" customWidth="1"/>
    <col min="3" max="3" width="5.8515625" style="128" customWidth="1"/>
    <col min="4" max="13" width="4.7109375" style="128" customWidth="1"/>
    <col min="14" max="15" width="4.7109375" style="168" customWidth="1"/>
    <col min="16" max="16384" width="9.140625" style="128" customWidth="1"/>
  </cols>
  <sheetData>
    <row r="1" spans="1:15" s="162" customFormat="1" ht="33.75" customHeight="1">
      <c r="A1" s="129" t="s">
        <v>34</v>
      </c>
      <c r="B1" s="113" t="s">
        <v>0</v>
      </c>
      <c r="C1" s="161" t="s">
        <v>1</v>
      </c>
      <c r="D1" s="230">
        <v>2007</v>
      </c>
      <c r="E1" s="231"/>
      <c r="F1" s="230">
        <v>2008</v>
      </c>
      <c r="G1" s="231"/>
      <c r="H1" s="230">
        <v>2009</v>
      </c>
      <c r="I1" s="231"/>
      <c r="J1" s="230">
        <v>2010</v>
      </c>
      <c r="K1" s="231"/>
      <c r="L1" s="230">
        <v>2011</v>
      </c>
      <c r="M1" s="231"/>
      <c r="N1" s="228" t="s">
        <v>21</v>
      </c>
      <c r="O1" s="229"/>
    </row>
    <row r="2" spans="1:15" s="162" customFormat="1" ht="11.25" customHeight="1">
      <c r="A2" s="129"/>
      <c r="B2" s="121"/>
      <c r="C2" s="130"/>
      <c r="D2" s="117" t="s">
        <v>2</v>
      </c>
      <c r="E2" s="118" t="s">
        <v>3</v>
      </c>
      <c r="F2" s="117" t="s">
        <v>2</v>
      </c>
      <c r="G2" s="118" t="s">
        <v>3</v>
      </c>
      <c r="H2" s="117" t="s">
        <v>2</v>
      </c>
      <c r="I2" s="118" t="s">
        <v>3</v>
      </c>
      <c r="J2" s="117" t="s">
        <v>2</v>
      </c>
      <c r="K2" s="118" t="s">
        <v>3</v>
      </c>
      <c r="L2" s="117" t="s">
        <v>2</v>
      </c>
      <c r="M2" s="118" t="s">
        <v>3</v>
      </c>
      <c r="N2" s="163" t="s">
        <v>2</v>
      </c>
      <c r="O2" s="120" t="s">
        <v>3</v>
      </c>
    </row>
    <row r="3" spans="1:15" ht="11.25" customHeight="1">
      <c r="A3" s="129" t="s">
        <v>113</v>
      </c>
      <c r="B3" s="121">
        <v>1997</v>
      </c>
      <c r="C3" s="122" t="s">
        <v>4</v>
      </c>
      <c r="D3" s="125">
        <v>12</v>
      </c>
      <c r="E3" s="122">
        <v>19</v>
      </c>
      <c r="F3" s="125">
        <v>13</v>
      </c>
      <c r="G3" s="122">
        <v>15</v>
      </c>
      <c r="H3" s="125">
        <v>19</v>
      </c>
      <c r="I3" s="122">
        <v>19</v>
      </c>
      <c r="J3" s="125">
        <v>15</v>
      </c>
      <c r="K3" s="122">
        <v>16</v>
      </c>
      <c r="L3" s="125">
        <v>18</v>
      </c>
      <c r="M3" s="122">
        <v>18</v>
      </c>
      <c r="N3" s="132">
        <f aca="true" t="shared" si="0" ref="N3:N9">AVERAGE(L3,J3,H3,F3,D3)</f>
        <v>15.4</v>
      </c>
      <c r="O3" s="133">
        <f aca="true" t="shared" si="1" ref="O3:O9">AVERAGE(M3,K3,I3,G3,E3)</f>
        <v>17.4</v>
      </c>
    </row>
    <row r="4" spans="1:15" ht="11.25" customHeight="1">
      <c r="A4" s="129"/>
      <c r="B4" s="121"/>
      <c r="C4" s="122" t="s">
        <v>5</v>
      </c>
      <c r="D4" s="125">
        <v>1</v>
      </c>
      <c r="E4" s="122">
        <v>3</v>
      </c>
      <c r="F4" s="125">
        <v>2</v>
      </c>
      <c r="G4" s="122">
        <v>3</v>
      </c>
      <c r="H4" s="125">
        <v>2</v>
      </c>
      <c r="I4" s="122">
        <v>2</v>
      </c>
      <c r="J4" s="125">
        <v>3</v>
      </c>
      <c r="K4" s="122">
        <v>3</v>
      </c>
      <c r="L4" s="125">
        <v>3</v>
      </c>
      <c r="M4" s="122">
        <v>3</v>
      </c>
      <c r="N4" s="132">
        <f t="shared" si="0"/>
        <v>2.2</v>
      </c>
      <c r="O4" s="133">
        <f t="shared" si="1"/>
        <v>2.8</v>
      </c>
    </row>
    <row r="5" spans="1:15" ht="11.25" customHeight="1">
      <c r="A5" s="129"/>
      <c r="B5" s="121"/>
      <c r="C5" s="122" t="s">
        <v>6</v>
      </c>
      <c r="D5" s="125">
        <v>0</v>
      </c>
      <c r="E5" s="122">
        <v>0</v>
      </c>
      <c r="F5" s="125">
        <v>0</v>
      </c>
      <c r="G5" s="122">
        <v>0</v>
      </c>
      <c r="H5" s="125">
        <v>0</v>
      </c>
      <c r="I5" s="122">
        <v>0</v>
      </c>
      <c r="J5" s="125">
        <v>0</v>
      </c>
      <c r="K5" s="122">
        <v>0</v>
      </c>
      <c r="L5" s="125">
        <v>0</v>
      </c>
      <c r="M5" s="122">
        <v>0</v>
      </c>
      <c r="N5" s="132">
        <f t="shared" si="0"/>
        <v>0</v>
      </c>
      <c r="O5" s="133">
        <f t="shared" si="1"/>
        <v>0</v>
      </c>
    </row>
    <row r="6" spans="1:15" ht="11.25" customHeight="1">
      <c r="A6" s="129"/>
      <c r="B6" s="121"/>
      <c r="C6" s="122" t="s">
        <v>7</v>
      </c>
      <c r="D6" s="125">
        <v>0</v>
      </c>
      <c r="E6" s="122">
        <v>0</v>
      </c>
      <c r="F6" s="125">
        <v>0</v>
      </c>
      <c r="G6" s="122">
        <v>0</v>
      </c>
      <c r="H6" s="125">
        <v>0</v>
      </c>
      <c r="I6" s="122">
        <v>1</v>
      </c>
      <c r="J6" s="125">
        <v>0</v>
      </c>
      <c r="K6" s="122">
        <v>0</v>
      </c>
      <c r="L6" s="125">
        <v>0</v>
      </c>
      <c r="M6" s="122">
        <v>1</v>
      </c>
      <c r="N6" s="132">
        <f t="shared" si="0"/>
        <v>0</v>
      </c>
      <c r="O6" s="133">
        <f t="shared" si="1"/>
        <v>0.4</v>
      </c>
    </row>
    <row r="7" spans="1:15" ht="11.25" customHeight="1">
      <c r="A7" s="129"/>
      <c r="B7" s="121"/>
      <c r="C7" s="122" t="s">
        <v>8</v>
      </c>
      <c r="D7" s="125">
        <v>0</v>
      </c>
      <c r="E7" s="122">
        <v>0</v>
      </c>
      <c r="F7" s="125">
        <v>0</v>
      </c>
      <c r="G7" s="122">
        <v>0</v>
      </c>
      <c r="H7" s="125">
        <v>0</v>
      </c>
      <c r="I7" s="122">
        <v>0</v>
      </c>
      <c r="J7" s="125">
        <v>0</v>
      </c>
      <c r="K7" s="122">
        <v>0</v>
      </c>
      <c r="L7" s="125">
        <v>0</v>
      </c>
      <c r="M7" s="122">
        <v>1</v>
      </c>
      <c r="N7" s="132">
        <f t="shared" si="0"/>
        <v>0</v>
      </c>
      <c r="O7" s="133">
        <f t="shared" si="1"/>
        <v>0.2</v>
      </c>
    </row>
    <row r="8" spans="1:15" ht="11.25" customHeight="1">
      <c r="A8" s="129"/>
      <c r="B8" s="121"/>
      <c r="C8" s="122" t="s">
        <v>9</v>
      </c>
      <c r="D8" s="125">
        <v>0</v>
      </c>
      <c r="E8" s="122">
        <v>2</v>
      </c>
      <c r="F8" s="125">
        <v>0</v>
      </c>
      <c r="G8" s="122">
        <v>1</v>
      </c>
      <c r="H8" s="125">
        <v>1</v>
      </c>
      <c r="I8" s="122">
        <v>2</v>
      </c>
      <c r="J8" s="125">
        <v>1</v>
      </c>
      <c r="K8" s="122">
        <v>2</v>
      </c>
      <c r="L8" s="125">
        <v>1</v>
      </c>
      <c r="M8" s="122">
        <v>3</v>
      </c>
      <c r="N8" s="132">
        <f>AVERAGE(L8,J8,H8,F8,D8)</f>
        <v>0.6</v>
      </c>
      <c r="O8" s="133">
        <f t="shared" si="1"/>
        <v>2</v>
      </c>
    </row>
    <row r="9" spans="1:15" ht="11.25" customHeight="1">
      <c r="A9" s="129"/>
      <c r="B9" s="121"/>
      <c r="C9" s="122" t="s">
        <v>22</v>
      </c>
      <c r="D9" s="125">
        <v>1</v>
      </c>
      <c r="E9" s="122">
        <v>0</v>
      </c>
      <c r="F9" s="125">
        <v>0</v>
      </c>
      <c r="G9" s="122">
        <v>0</v>
      </c>
      <c r="H9" s="125">
        <v>0</v>
      </c>
      <c r="I9" s="122">
        <v>1</v>
      </c>
      <c r="J9" s="125">
        <v>0</v>
      </c>
      <c r="K9" s="122">
        <v>1</v>
      </c>
      <c r="L9" s="125">
        <v>0</v>
      </c>
      <c r="M9" s="122">
        <v>1</v>
      </c>
      <c r="N9" s="132">
        <f t="shared" si="0"/>
        <v>0.2</v>
      </c>
      <c r="O9" s="133">
        <f t="shared" si="1"/>
        <v>0.6</v>
      </c>
    </row>
    <row r="10" spans="1:15" ht="11.25" customHeight="1">
      <c r="A10" s="129"/>
      <c r="B10" s="121"/>
      <c r="C10" s="130" t="s">
        <v>10</v>
      </c>
      <c r="D10" s="131">
        <f aca="true" t="shared" si="2" ref="D10:K10">SUM(D3:D9)</f>
        <v>14</v>
      </c>
      <c r="E10" s="130">
        <f t="shared" si="2"/>
        <v>24</v>
      </c>
      <c r="F10" s="131">
        <f t="shared" si="2"/>
        <v>15</v>
      </c>
      <c r="G10" s="130">
        <f t="shared" si="2"/>
        <v>19</v>
      </c>
      <c r="H10" s="131">
        <f t="shared" si="2"/>
        <v>22</v>
      </c>
      <c r="I10" s="130">
        <f t="shared" si="2"/>
        <v>25</v>
      </c>
      <c r="J10" s="131">
        <f t="shared" si="2"/>
        <v>19</v>
      </c>
      <c r="K10" s="130">
        <f t="shared" si="2"/>
        <v>22</v>
      </c>
      <c r="L10" s="131">
        <f>SUM(L3:L9)</f>
        <v>22</v>
      </c>
      <c r="M10" s="130">
        <f>SUM(M3:M9)</f>
        <v>27</v>
      </c>
      <c r="N10" s="164">
        <f>(H10+J10+L10+D10+F10)/5</f>
        <v>18.4</v>
      </c>
      <c r="O10" s="165">
        <f>(I10+K10+M10+E10+G10)/5</f>
        <v>23.4</v>
      </c>
    </row>
    <row r="11" spans="1:15" ht="11.25" customHeight="1">
      <c r="A11" s="129"/>
      <c r="B11" s="121"/>
      <c r="C11" s="122"/>
      <c r="D11" s="125"/>
      <c r="E11" s="122"/>
      <c r="F11" s="125"/>
      <c r="G11" s="122"/>
      <c r="H11" s="125"/>
      <c r="I11" s="122"/>
      <c r="J11" s="125"/>
      <c r="K11" s="122"/>
      <c r="L11" s="125"/>
      <c r="M11" s="122"/>
      <c r="N11" s="132"/>
      <c r="O11" s="133"/>
    </row>
    <row r="12" spans="1:15" ht="11.25" customHeight="1">
      <c r="A12" s="232" t="s">
        <v>112</v>
      </c>
      <c r="B12" s="121">
        <v>2010</v>
      </c>
      <c r="C12" s="122" t="s">
        <v>4</v>
      </c>
      <c r="D12" s="123"/>
      <c r="E12" s="124"/>
      <c r="F12" s="123"/>
      <c r="G12" s="124"/>
      <c r="H12" s="123"/>
      <c r="I12" s="124"/>
      <c r="J12" s="125">
        <v>8</v>
      </c>
      <c r="K12" s="122">
        <v>2</v>
      </c>
      <c r="L12" s="125">
        <v>10</v>
      </c>
      <c r="M12" s="122">
        <v>4</v>
      </c>
      <c r="N12" s="126" t="s">
        <v>110</v>
      </c>
      <c r="O12" s="127" t="s">
        <v>110</v>
      </c>
    </row>
    <row r="13" spans="1:15" ht="11.25" customHeight="1">
      <c r="A13" s="233"/>
      <c r="B13" s="121"/>
      <c r="C13" s="122" t="s">
        <v>5</v>
      </c>
      <c r="D13" s="123"/>
      <c r="E13" s="124"/>
      <c r="F13" s="123"/>
      <c r="G13" s="124"/>
      <c r="H13" s="123"/>
      <c r="I13" s="124"/>
      <c r="J13" s="125">
        <v>0</v>
      </c>
      <c r="K13" s="122">
        <v>2</v>
      </c>
      <c r="L13" s="125">
        <v>1</v>
      </c>
      <c r="M13" s="122">
        <v>3</v>
      </c>
      <c r="N13" s="126" t="s">
        <v>110</v>
      </c>
      <c r="O13" s="127" t="s">
        <v>110</v>
      </c>
    </row>
    <row r="14" spans="1:15" ht="11.25" customHeight="1">
      <c r="A14" s="129"/>
      <c r="B14" s="121"/>
      <c r="C14" s="122" t="s">
        <v>6</v>
      </c>
      <c r="D14" s="123"/>
      <c r="E14" s="124"/>
      <c r="F14" s="123"/>
      <c r="G14" s="124"/>
      <c r="H14" s="123"/>
      <c r="I14" s="124"/>
      <c r="J14" s="125">
        <v>0</v>
      </c>
      <c r="K14" s="122">
        <v>0</v>
      </c>
      <c r="L14" s="125">
        <v>0</v>
      </c>
      <c r="M14" s="122">
        <v>1</v>
      </c>
      <c r="N14" s="126" t="s">
        <v>110</v>
      </c>
      <c r="O14" s="127" t="s">
        <v>110</v>
      </c>
    </row>
    <row r="15" spans="1:15" ht="11.25" customHeight="1">
      <c r="A15" s="129"/>
      <c r="B15" s="121"/>
      <c r="C15" s="122" t="s">
        <v>7</v>
      </c>
      <c r="D15" s="123"/>
      <c r="E15" s="124"/>
      <c r="F15" s="123"/>
      <c r="G15" s="124"/>
      <c r="H15" s="123"/>
      <c r="I15" s="124"/>
      <c r="J15" s="125">
        <v>1</v>
      </c>
      <c r="K15" s="122">
        <v>0</v>
      </c>
      <c r="L15" s="125">
        <v>1</v>
      </c>
      <c r="M15" s="122">
        <v>1</v>
      </c>
      <c r="N15" s="126" t="s">
        <v>110</v>
      </c>
      <c r="O15" s="127" t="s">
        <v>110</v>
      </c>
    </row>
    <row r="16" spans="1:15" ht="11.25" customHeight="1">
      <c r="A16" s="129"/>
      <c r="B16" s="121"/>
      <c r="C16" s="122" t="s">
        <v>8</v>
      </c>
      <c r="D16" s="123"/>
      <c r="E16" s="124"/>
      <c r="F16" s="123"/>
      <c r="G16" s="124"/>
      <c r="H16" s="123"/>
      <c r="I16" s="124"/>
      <c r="J16" s="125">
        <v>0</v>
      </c>
      <c r="K16" s="122">
        <v>0</v>
      </c>
      <c r="L16" s="125">
        <v>0</v>
      </c>
      <c r="M16" s="122">
        <v>0</v>
      </c>
      <c r="N16" s="126" t="s">
        <v>110</v>
      </c>
      <c r="O16" s="127" t="s">
        <v>110</v>
      </c>
    </row>
    <row r="17" spans="1:15" ht="11.25" customHeight="1">
      <c r="A17" s="129"/>
      <c r="B17" s="121"/>
      <c r="C17" s="122" t="s">
        <v>9</v>
      </c>
      <c r="D17" s="123"/>
      <c r="E17" s="124"/>
      <c r="F17" s="123"/>
      <c r="G17" s="124"/>
      <c r="H17" s="123"/>
      <c r="I17" s="124"/>
      <c r="J17" s="125">
        <v>0</v>
      </c>
      <c r="K17" s="122">
        <v>0</v>
      </c>
      <c r="L17" s="125">
        <v>0</v>
      </c>
      <c r="M17" s="122">
        <v>0</v>
      </c>
      <c r="N17" s="126" t="s">
        <v>110</v>
      </c>
      <c r="O17" s="127" t="s">
        <v>110</v>
      </c>
    </row>
    <row r="18" spans="1:15" ht="11.25" customHeight="1">
      <c r="A18" s="129"/>
      <c r="B18" s="121"/>
      <c r="C18" s="122" t="s">
        <v>22</v>
      </c>
      <c r="D18" s="123"/>
      <c r="E18" s="124"/>
      <c r="F18" s="123"/>
      <c r="G18" s="124"/>
      <c r="H18" s="123"/>
      <c r="I18" s="124"/>
      <c r="J18" s="125">
        <v>0</v>
      </c>
      <c r="K18" s="122">
        <v>0</v>
      </c>
      <c r="L18" s="125">
        <v>1</v>
      </c>
      <c r="M18" s="122">
        <v>0</v>
      </c>
      <c r="N18" s="126" t="s">
        <v>110</v>
      </c>
      <c r="O18" s="127" t="s">
        <v>110</v>
      </c>
    </row>
    <row r="19" spans="1:15" ht="11.25" customHeight="1">
      <c r="A19" s="129"/>
      <c r="B19" s="121"/>
      <c r="C19" s="130" t="s">
        <v>10</v>
      </c>
      <c r="D19" s="131">
        <f aca="true" t="shared" si="3" ref="D19:K19">SUM(D12:D18)</f>
        <v>0</v>
      </c>
      <c r="E19" s="130">
        <f t="shared" si="3"/>
        <v>0</v>
      </c>
      <c r="F19" s="131">
        <f t="shared" si="3"/>
        <v>0</v>
      </c>
      <c r="G19" s="130">
        <f t="shared" si="3"/>
        <v>0</v>
      </c>
      <c r="H19" s="131">
        <f t="shared" si="3"/>
        <v>0</v>
      </c>
      <c r="I19" s="130">
        <f t="shared" si="3"/>
        <v>0</v>
      </c>
      <c r="J19" s="131">
        <f t="shared" si="3"/>
        <v>9</v>
      </c>
      <c r="K19" s="130">
        <f t="shared" si="3"/>
        <v>4</v>
      </c>
      <c r="L19" s="131">
        <f>SUM(L12:L18)</f>
        <v>13</v>
      </c>
      <c r="M19" s="130">
        <f>SUM(M12:M18)</f>
        <v>9</v>
      </c>
      <c r="N19" s="163" t="s">
        <v>110</v>
      </c>
      <c r="O19" s="120" t="s">
        <v>110</v>
      </c>
    </row>
    <row r="20" spans="1:15" ht="11.25" customHeight="1">
      <c r="A20" s="129"/>
      <c r="B20" s="121"/>
      <c r="C20" s="122"/>
      <c r="D20" s="125"/>
      <c r="E20" s="122"/>
      <c r="F20" s="125"/>
      <c r="G20" s="122"/>
      <c r="H20" s="125"/>
      <c r="I20" s="122"/>
      <c r="J20" s="125"/>
      <c r="K20" s="122"/>
      <c r="L20" s="125"/>
      <c r="M20" s="122"/>
      <c r="N20" s="132"/>
      <c r="O20" s="133"/>
    </row>
    <row r="21" spans="1:15" ht="11.25" customHeight="1">
      <c r="A21" s="129" t="s">
        <v>37</v>
      </c>
      <c r="B21" s="121">
        <v>1970</v>
      </c>
      <c r="C21" s="122" t="s">
        <v>4</v>
      </c>
      <c r="D21" s="125">
        <v>46</v>
      </c>
      <c r="E21" s="122">
        <v>28</v>
      </c>
      <c r="F21" s="125">
        <v>86</v>
      </c>
      <c r="G21" s="122">
        <v>48</v>
      </c>
      <c r="H21" s="125">
        <v>90</v>
      </c>
      <c r="I21" s="122">
        <v>53</v>
      </c>
      <c r="J21" s="125">
        <v>92</v>
      </c>
      <c r="K21" s="122">
        <v>56</v>
      </c>
      <c r="L21" s="125">
        <v>81</v>
      </c>
      <c r="M21" s="122">
        <v>67</v>
      </c>
      <c r="N21" s="132">
        <f aca="true" t="shared" si="4" ref="N21:N27">AVERAGE(L21,J21,H21,F21,D21)</f>
        <v>79</v>
      </c>
      <c r="O21" s="133">
        <f aca="true" t="shared" si="5" ref="O21:O27">AVERAGE(M21,K21,I21,G21,E21)</f>
        <v>50.4</v>
      </c>
    </row>
    <row r="22" spans="1:15" ht="11.25" customHeight="1">
      <c r="A22" s="129"/>
      <c r="B22" s="121"/>
      <c r="C22" s="122" t="s">
        <v>5</v>
      </c>
      <c r="D22" s="125">
        <v>2</v>
      </c>
      <c r="E22" s="122">
        <v>5</v>
      </c>
      <c r="F22" s="125">
        <v>5</v>
      </c>
      <c r="G22" s="122">
        <v>7</v>
      </c>
      <c r="H22" s="125">
        <v>7</v>
      </c>
      <c r="I22" s="122">
        <v>8</v>
      </c>
      <c r="J22" s="125">
        <v>4</v>
      </c>
      <c r="K22" s="122">
        <v>11</v>
      </c>
      <c r="L22" s="125">
        <v>3</v>
      </c>
      <c r="M22" s="122">
        <v>11</v>
      </c>
      <c r="N22" s="132">
        <f t="shared" si="4"/>
        <v>4.2</v>
      </c>
      <c r="O22" s="133">
        <f t="shared" si="5"/>
        <v>8.4</v>
      </c>
    </row>
    <row r="23" spans="1:15" ht="11.25" customHeight="1">
      <c r="A23" s="129"/>
      <c r="B23" s="121"/>
      <c r="C23" s="122" t="s">
        <v>6</v>
      </c>
      <c r="D23" s="125">
        <v>1</v>
      </c>
      <c r="E23" s="122">
        <v>2</v>
      </c>
      <c r="F23" s="125">
        <v>1</v>
      </c>
      <c r="G23" s="122">
        <v>4</v>
      </c>
      <c r="H23" s="125">
        <v>0</v>
      </c>
      <c r="I23" s="122">
        <v>3</v>
      </c>
      <c r="J23" s="125">
        <v>1</v>
      </c>
      <c r="K23" s="122">
        <v>2</v>
      </c>
      <c r="L23" s="125">
        <v>2</v>
      </c>
      <c r="M23" s="122">
        <v>0</v>
      </c>
      <c r="N23" s="132">
        <f t="shared" si="4"/>
        <v>1</v>
      </c>
      <c r="O23" s="133">
        <f t="shared" si="5"/>
        <v>2.2</v>
      </c>
    </row>
    <row r="24" spans="1:15" ht="11.25" customHeight="1">
      <c r="A24" s="129"/>
      <c r="B24" s="121"/>
      <c r="C24" s="122" t="s">
        <v>7</v>
      </c>
      <c r="D24" s="125">
        <v>5</v>
      </c>
      <c r="E24" s="122">
        <v>3</v>
      </c>
      <c r="F24" s="125">
        <v>6</v>
      </c>
      <c r="G24" s="122">
        <v>4</v>
      </c>
      <c r="H24" s="125">
        <v>4</v>
      </c>
      <c r="I24" s="122">
        <v>3</v>
      </c>
      <c r="J24" s="125">
        <v>0</v>
      </c>
      <c r="K24" s="122">
        <v>7</v>
      </c>
      <c r="L24" s="125">
        <v>2</v>
      </c>
      <c r="M24" s="122">
        <v>5</v>
      </c>
      <c r="N24" s="132">
        <f t="shared" si="4"/>
        <v>3.4</v>
      </c>
      <c r="O24" s="133">
        <f t="shared" si="5"/>
        <v>4.4</v>
      </c>
    </row>
    <row r="25" spans="1:15" ht="11.25" customHeight="1">
      <c r="A25" s="129"/>
      <c r="B25" s="121"/>
      <c r="C25" s="122" t="s">
        <v>8</v>
      </c>
      <c r="D25" s="125">
        <v>1</v>
      </c>
      <c r="E25" s="122">
        <v>1</v>
      </c>
      <c r="F25" s="125">
        <v>0</v>
      </c>
      <c r="G25" s="122">
        <v>0</v>
      </c>
      <c r="H25" s="125">
        <v>1</v>
      </c>
      <c r="I25" s="122">
        <v>4</v>
      </c>
      <c r="J25" s="125">
        <v>2</v>
      </c>
      <c r="K25" s="122">
        <v>4</v>
      </c>
      <c r="L25" s="125">
        <v>1</v>
      </c>
      <c r="M25" s="122">
        <v>3</v>
      </c>
      <c r="N25" s="132">
        <f t="shared" si="4"/>
        <v>1</v>
      </c>
      <c r="O25" s="133">
        <f t="shared" si="5"/>
        <v>2.4</v>
      </c>
    </row>
    <row r="26" spans="1:15" ht="11.25" customHeight="1">
      <c r="A26" s="129"/>
      <c r="B26" s="121"/>
      <c r="C26" s="122" t="s">
        <v>9</v>
      </c>
      <c r="D26" s="125">
        <v>1</v>
      </c>
      <c r="E26" s="122">
        <v>2</v>
      </c>
      <c r="F26" s="125">
        <v>8</v>
      </c>
      <c r="G26" s="122">
        <v>2</v>
      </c>
      <c r="H26" s="125">
        <v>14</v>
      </c>
      <c r="I26" s="122">
        <v>6</v>
      </c>
      <c r="J26" s="125">
        <v>10</v>
      </c>
      <c r="K26" s="122">
        <v>4</v>
      </c>
      <c r="L26" s="125">
        <v>12</v>
      </c>
      <c r="M26" s="122">
        <v>3</v>
      </c>
      <c r="N26" s="132">
        <f t="shared" si="4"/>
        <v>9</v>
      </c>
      <c r="O26" s="133">
        <f t="shared" si="5"/>
        <v>3.4</v>
      </c>
    </row>
    <row r="27" spans="1:15" ht="11.25" customHeight="1">
      <c r="A27" s="129"/>
      <c r="B27" s="121"/>
      <c r="C27" s="122" t="s">
        <v>22</v>
      </c>
      <c r="D27" s="125">
        <v>0</v>
      </c>
      <c r="E27" s="122">
        <v>0</v>
      </c>
      <c r="F27" s="125">
        <v>1</v>
      </c>
      <c r="G27" s="122">
        <v>1</v>
      </c>
      <c r="H27" s="125">
        <v>2</v>
      </c>
      <c r="I27" s="122">
        <v>1</v>
      </c>
      <c r="J27" s="125">
        <v>5</v>
      </c>
      <c r="K27" s="122">
        <v>2</v>
      </c>
      <c r="L27" s="125">
        <v>3</v>
      </c>
      <c r="M27" s="122">
        <v>4</v>
      </c>
      <c r="N27" s="132">
        <f t="shared" si="4"/>
        <v>2.2</v>
      </c>
      <c r="O27" s="133">
        <f t="shared" si="5"/>
        <v>1.6</v>
      </c>
    </row>
    <row r="28" spans="1:15" ht="11.25" customHeight="1">
      <c r="A28" s="129"/>
      <c r="B28" s="121"/>
      <c r="C28" s="130" t="s">
        <v>10</v>
      </c>
      <c r="D28" s="131">
        <f aca="true" t="shared" si="6" ref="D28:K28">SUM(D21:D27)</f>
        <v>56</v>
      </c>
      <c r="E28" s="130">
        <f t="shared" si="6"/>
        <v>41</v>
      </c>
      <c r="F28" s="131">
        <f t="shared" si="6"/>
        <v>107</v>
      </c>
      <c r="G28" s="130">
        <f t="shared" si="6"/>
        <v>66</v>
      </c>
      <c r="H28" s="131">
        <f t="shared" si="6"/>
        <v>118</v>
      </c>
      <c r="I28" s="130">
        <f t="shared" si="6"/>
        <v>78</v>
      </c>
      <c r="J28" s="131">
        <f t="shared" si="6"/>
        <v>114</v>
      </c>
      <c r="K28" s="130">
        <f t="shared" si="6"/>
        <v>86</v>
      </c>
      <c r="L28" s="131">
        <f>SUM(L21:L27)</f>
        <v>104</v>
      </c>
      <c r="M28" s="130">
        <f>SUM(M21:M27)</f>
        <v>93</v>
      </c>
      <c r="N28" s="164">
        <f>(H28+J28+L28+D28+F28)/5</f>
        <v>99.8</v>
      </c>
      <c r="O28" s="165">
        <f>(I28+K28+M28+E28+G28)/5</f>
        <v>72.8</v>
      </c>
    </row>
    <row r="29" spans="1:15" ht="11.25" customHeight="1">
      <c r="A29" s="129"/>
      <c r="B29" s="121"/>
      <c r="C29" s="122"/>
      <c r="D29" s="125"/>
      <c r="E29" s="122"/>
      <c r="F29" s="125"/>
      <c r="G29" s="122"/>
      <c r="H29" s="125"/>
      <c r="I29" s="122"/>
      <c r="J29" s="125"/>
      <c r="K29" s="122"/>
      <c r="L29" s="125"/>
      <c r="M29" s="122"/>
      <c r="N29" s="132"/>
      <c r="O29" s="133"/>
    </row>
    <row r="30" spans="1:15" ht="11.25">
      <c r="A30" s="232" t="s">
        <v>114</v>
      </c>
      <c r="B30" s="121">
        <v>2001</v>
      </c>
      <c r="C30" s="122" t="s">
        <v>4</v>
      </c>
      <c r="D30" s="125">
        <v>19</v>
      </c>
      <c r="E30" s="122">
        <v>9</v>
      </c>
      <c r="F30" s="125">
        <v>20</v>
      </c>
      <c r="G30" s="122">
        <v>9</v>
      </c>
      <c r="H30" s="125">
        <v>20</v>
      </c>
      <c r="I30" s="122">
        <v>9</v>
      </c>
      <c r="J30" s="125">
        <v>12</v>
      </c>
      <c r="K30" s="122">
        <v>7</v>
      </c>
      <c r="L30" s="125">
        <v>18</v>
      </c>
      <c r="M30" s="122">
        <v>5</v>
      </c>
      <c r="N30" s="132">
        <f aca="true" t="shared" si="7" ref="N30:N35">AVERAGE(L30,J30,H30,F30,D30)</f>
        <v>17.8</v>
      </c>
      <c r="O30" s="133">
        <f aca="true" t="shared" si="8" ref="O30:O35">AVERAGE(M30,K30,I30,G30,E30)</f>
        <v>7.8</v>
      </c>
    </row>
    <row r="31" spans="1:15" ht="11.25" customHeight="1">
      <c r="A31" s="233"/>
      <c r="B31" s="121"/>
      <c r="C31" s="122" t="s">
        <v>5</v>
      </c>
      <c r="D31" s="125">
        <v>3</v>
      </c>
      <c r="E31" s="122">
        <v>2</v>
      </c>
      <c r="F31" s="125">
        <v>1</v>
      </c>
      <c r="G31" s="122">
        <v>2</v>
      </c>
      <c r="H31" s="125">
        <v>2</v>
      </c>
      <c r="I31" s="122">
        <v>1</v>
      </c>
      <c r="J31" s="125">
        <v>2</v>
      </c>
      <c r="K31" s="122">
        <v>0</v>
      </c>
      <c r="L31" s="125">
        <v>1</v>
      </c>
      <c r="M31" s="122">
        <v>0</v>
      </c>
      <c r="N31" s="132">
        <f t="shared" si="7"/>
        <v>1.8</v>
      </c>
      <c r="O31" s="133">
        <f t="shared" si="8"/>
        <v>1</v>
      </c>
    </row>
    <row r="32" spans="1:15" ht="11.25" customHeight="1">
      <c r="A32" s="129"/>
      <c r="B32" s="121"/>
      <c r="C32" s="122" t="s">
        <v>6</v>
      </c>
      <c r="D32" s="125">
        <v>0</v>
      </c>
      <c r="E32" s="122">
        <v>0</v>
      </c>
      <c r="F32" s="125">
        <v>0</v>
      </c>
      <c r="G32" s="122">
        <v>0</v>
      </c>
      <c r="H32" s="125">
        <v>0</v>
      </c>
      <c r="I32" s="122">
        <v>0</v>
      </c>
      <c r="J32" s="125">
        <v>0</v>
      </c>
      <c r="K32" s="122">
        <v>0</v>
      </c>
      <c r="L32" s="125">
        <v>0</v>
      </c>
      <c r="M32" s="122">
        <v>0</v>
      </c>
      <c r="N32" s="132">
        <f t="shared" si="7"/>
        <v>0</v>
      </c>
      <c r="O32" s="133">
        <f t="shared" si="8"/>
        <v>0</v>
      </c>
    </row>
    <row r="33" spans="1:15" ht="11.25" customHeight="1">
      <c r="A33" s="129"/>
      <c r="B33" s="121"/>
      <c r="C33" s="122" t="s">
        <v>7</v>
      </c>
      <c r="D33" s="125">
        <v>0</v>
      </c>
      <c r="E33" s="122">
        <v>0</v>
      </c>
      <c r="F33" s="125">
        <v>1</v>
      </c>
      <c r="G33" s="122">
        <v>0</v>
      </c>
      <c r="H33" s="125">
        <v>1</v>
      </c>
      <c r="I33" s="122">
        <v>0</v>
      </c>
      <c r="J33" s="125">
        <v>1</v>
      </c>
      <c r="K33" s="122">
        <v>0</v>
      </c>
      <c r="L33" s="125">
        <v>0</v>
      </c>
      <c r="M33" s="122">
        <v>2</v>
      </c>
      <c r="N33" s="132">
        <f t="shared" si="7"/>
        <v>0.6</v>
      </c>
      <c r="O33" s="133">
        <f t="shared" si="8"/>
        <v>0.4</v>
      </c>
    </row>
    <row r="34" spans="1:15" ht="11.25" customHeight="1">
      <c r="A34" s="129"/>
      <c r="B34" s="121"/>
      <c r="C34" s="122" t="s">
        <v>8</v>
      </c>
      <c r="D34" s="125">
        <v>1</v>
      </c>
      <c r="E34" s="122">
        <v>0</v>
      </c>
      <c r="F34" s="125">
        <v>0</v>
      </c>
      <c r="G34" s="122">
        <v>0</v>
      </c>
      <c r="H34" s="125">
        <v>0</v>
      </c>
      <c r="I34" s="122">
        <v>1</v>
      </c>
      <c r="J34" s="125">
        <v>1</v>
      </c>
      <c r="K34" s="122">
        <v>0</v>
      </c>
      <c r="L34" s="125">
        <v>0</v>
      </c>
      <c r="M34" s="122">
        <v>1</v>
      </c>
      <c r="N34" s="132">
        <f t="shared" si="7"/>
        <v>0.4</v>
      </c>
      <c r="O34" s="133">
        <f t="shared" si="8"/>
        <v>0.4</v>
      </c>
    </row>
    <row r="35" spans="1:15" ht="11.25" customHeight="1">
      <c r="A35" s="129"/>
      <c r="B35" s="121"/>
      <c r="C35" s="122" t="s">
        <v>9</v>
      </c>
      <c r="D35" s="125">
        <v>5</v>
      </c>
      <c r="E35" s="122">
        <v>0</v>
      </c>
      <c r="F35" s="125">
        <v>1</v>
      </c>
      <c r="G35" s="122">
        <v>0</v>
      </c>
      <c r="H35" s="125">
        <v>0</v>
      </c>
      <c r="I35" s="122">
        <v>1</v>
      </c>
      <c r="J35" s="125">
        <v>0</v>
      </c>
      <c r="K35" s="122">
        <v>0</v>
      </c>
      <c r="L35" s="125">
        <v>0</v>
      </c>
      <c r="M35" s="122">
        <v>0</v>
      </c>
      <c r="N35" s="132">
        <f t="shared" si="7"/>
        <v>1.2</v>
      </c>
      <c r="O35" s="133">
        <f t="shared" si="8"/>
        <v>0.2</v>
      </c>
    </row>
    <row r="36" spans="1:15" ht="11.25" customHeight="1">
      <c r="A36" s="129"/>
      <c r="B36" s="121"/>
      <c r="C36" s="122" t="s">
        <v>22</v>
      </c>
      <c r="D36" s="125">
        <v>0</v>
      </c>
      <c r="E36" s="122">
        <v>0</v>
      </c>
      <c r="F36" s="125">
        <v>0</v>
      </c>
      <c r="G36" s="122">
        <v>0</v>
      </c>
      <c r="H36" s="125">
        <v>0</v>
      </c>
      <c r="I36" s="122">
        <v>0</v>
      </c>
      <c r="J36" s="125">
        <v>0</v>
      </c>
      <c r="K36" s="122">
        <v>0</v>
      </c>
      <c r="L36" s="125"/>
      <c r="M36" s="122"/>
      <c r="N36" s="132">
        <f>AVERAGE(L36,J36,H36,F36,D36)</f>
        <v>0</v>
      </c>
      <c r="O36" s="133">
        <f>AVERAGE(M36,K36,I36,G36,E36)</f>
        <v>0</v>
      </c>
    </row>
    <row r="37" spans="1:15" ht="11.25" customHeight="1">
      <c r="A37" s="129"/>
      <c r="B37" s="121"/>
      <c r="C37" s="130" t="s">
        <v>10</v>
      </c>
      <c r="D37" s="131">
        <f aca="true" t="shared" si="9" ref="D37:K37">SUM(D30:D36)</f>
        <v>28</v>
      </c>
      <c r="E37" s="130">
        <f t="shared" si="9"/>
        <v>11</v>
      </c>
      <c r="F37" s="131">
        <f t="shared" si="9"/>
        <v>23</v>
      </c>
      <c r="G37" s="130">
        <f t="shared" si="9"/>
        <v>11</v>
      </c>
      <c r="H37" s="131">
        <f t="shared" si="9"/>
        <v>23</v>
      </c>
      <c r="I37" s="130">
        <f t="shared" si="9"/>
        <v>12</v>
      </c>
      <c r="J37" s="131">
        <f t="shared" si="9"/>
        <v>16</v>
      </c>
      <c r="K37" s="130">
        <f t="shared" si="9"/>
        <v>7</v>
      </c>
      <c r="L37" s="131">
        <f>SUM(L30:L36)</f>
        <v>19</v>
      </c>
      <c r="M37" s="130">
        <f>SUM(M30:M36)</f>
        <v>8</v>
      </c>
      <c r="N37" s="164">
        <f aca="true" t="shared" si="10" ref="N37:N45">AVERAGE(L37,J37,H37,F37,D37)</f>
        <v>21.8</v>
      </c>
      <c r="O37" s="165">
        <f aca="true" t="shared" si="11" ref="O37:O45">AVERAGE(M37,K37,I37,G37,E37)</f>
        <v>9.8</v>
      </c>
    </row>
    <row r="38" spans="1:15" ht="11.25" customHeight="1">
      <c r="A38" s="129"/>
      <c r="B38" s="121"/>
      <c r="C38" s="130"/>
      <c r="D38" s="131"/>
      <c r="E38" s="130"/>
      <c r="F38" s="131"/>
      <c r="G38" s="130"/>
      <c r="H38" s="131"/>
      <c r="I38" s="130"/>
      <c r="J38" s="131"/>
      <c r="K38" s="130"/>
      <c r="L38" s="131"/>
      <c r="M38" s="130"/>
      <c r="N38" s="164"/>
      <c r="O38" s="165"/>
    </row>
    <row r="39" spans="1:15" ht="11.25">
      <c r="A39" s="232" t="s">
        <v>39</v>
      </c>
      <c r="B39" s="121"/>
      <c r="C39" s="122" t="s">
        <v>4</v>
      </c>
      <c r="D39" s="125">
        <v>45</v>
      </c>
      <c r="E39" s="122">
        <v>7</v>
      </c>
      <c r="F39" s="125">
        <v>42</v>
      </c>
      <c r="G39" s="122">
        <v>8</v>
      </c>
      <c r="H39" s="125">
        <v>49</v>
      </c>
      <c r="I39" s="122">
        <v>7</v>
      </c>
      <c r="J39" s="125">
        <v>51</v>
      </c>
      <c r="K39" s="122">
        <v>12</v>
      </c>
      <c r="L39" s="125">
        <v>42</v>
      </c>
      <c r="M39" s="122">
        <v>11</v>
      </c>
      <c r="N39" s="132">
        <f t="shared" si="10"/>
        <v>45.8</v>
      </c>
      <c r="O39" s="133">
        <f t="shared" si="11"/>
        <v>9</v>
      </c>
    </row>
    <row r="40" spans="1:15" ht="11.25" customHeight="1">
      <c r="A40" s="233"/>
      <c r="B40" s="121"/>
      <c r="C40" s="122" t="s">
        <v>5</v>
      </c>
      <c r="D40" s="125">
        <v>3</v>
      </c>
      <c r="E40" s="122">
        <v>1</v>
      </c>
      <c r="F40" s="125">
        <v>2</v>
      </c>
      <c r="G40" s="122">
        <v>1</v>
      </c>
      <c r="H40" s="125">
        <v>2</v>
      </c>
      <c r="I40" s="122">
        <v>1</v>
      </c>
      <c r="J40" s="125">
        <v>2</v>
      </c>
      <c r="K40" s="122">
        <v>0</v>
      </c>
      <c r="L40" s="125">
        <v>1</v>
      </c>
      <c r="M40" s="122">
        <v>0</v>
      </c>
      <c r="N40" s="132">
        <f t="shared" si="10"/>
        <v>2</v>
      </c>
      <c r="O40" s="133">
        <f t="shared" si="11"/>
        <v>0.6</v>
      </c>
    </row>
    <row r="41" spans="1:15" ht="11.25" customHeight="1">
      <c r="A41" s="129"/>
      <c r="B41" s="121"/>
      <c r="C41" s="122" t="s">
        <v>6</v>
      </c>
      <c r="D41" s="125">
        <v>1</v>
      </c>
      <c r="E41" s="122">
        <v>0</v>
      </c>
      <c r="F41" s="125">
        <v>2</v>
      </c>
      <c r="G41" s="122">
        <v>0</v>
      </c>
      <c r="H41" s="125">
        <v>2</v>
      </c>
      <c r="I41" s="122">
        <v>0</v>
      </c>
      <c r="J41" s="125">
        <v>2</v>
      </c>
      <c r="K41" s="122">
        <v>0</v>
      </c>
      <c r="L41" s="125">
        <v>1</v>
      </c>
      <c r="M41" s="122">
        <v>0</v>
      </c>
      <c r="N41" s="132">
        <f t="shared" si="10"/>
        <v>1.6</v>
      </c>
      <c r="O41" s="133">
        <f t="shared" si="11"/>
        <v>0</v>
      </c>
    </row>
    <row r="42" spans="1:15" ht="11.25" customHeight="1">
      <c r="A42" s="129"/>
      <c r="B42" s="121"/>
      <c r="C42" s="122" t="s">
        <v>7</v>
      </c>
      <c r="D42" s="125">
        <v>3</v>
      </c>
      <c r="E42" s="122">
        <v>0</v>
      </c>
      <c r="F42" s="125">
        <v>5</v>
      </c>
      <c r="G42" s="122">
        <v>0</v>
      </c>
      <c r="H42" s="125">
        <v>2</v>
      </c>
      <c r="I42" s="122">
        <v>0</v>
      </c>
      <c r="J42" s="125">
        <v>1</v>
      </c>
      <c r="K42" s="122">
        <v>1</v>
      </c>
      <c r="L42" s="125">
        <v>3</v>
      </c>
      <c r="M42" s="122">
        <v>0</v>
      </c>
      <c r="N42" s="132">
        <f t="shared" si="10"/>
        <v>2.8</v>
      </c>
      <c r="O42" s="133">
        <f t="shared" si="11"/>
        <v>0.2</v>
      </c>
    </row>
    <row r="43" spans="1:15" ht="11.25" customHeight="1">
      <c r="A43" s="129"/>
      <c r="B43" s="121"/>
      <c r="C43" s="122" t="s">
        <v>8</v>
      </c>
      <c r="D43" s="125">
        <v>0</v>
      </c>
      <c r="E43" s="122">
        <v>1</v>
      </c>
      <c r="F43" s="125">
        <v>0</v>
      </c>
      <c r="G43" s="122">
        <v>1</v>
      </c>
      <c r="H43" s="125">
        <v>0</v>
      </c>
      <c r="I43" s="122">
        <v>0</v>
      </c>
      <c r="J43" s="125">
        <v>0</v>
      </c>
      <c r="K43" s="122">
        <v>0</v>
      </c>
      <c r="L43" s="125">
        <v>0</v>
      </c>
      <c r="M43" s="122">
        <v>0</v>
      </c>
      <c r="N43" s="132">
        <f t="shared" si="10"/>
        <v>0</v>
      </c>
      <c r="O43" s="133">
        <f t="shared" si="11"/>
        <v>0.4</v>
      </c>
    </row>
    <row r="44" spans="1:15" ht="11.25" customHeight="1">
      <c r="A44" s="129"/>
      <c r="B44" s="121"/>
      <c r="C44" s="122" t="s">
        <v>9</v>
      </c>
      <c r="D44" s="125">
        <v>3</v>
      </c>
      <c r="E44" s="122">
        <v>0</v>
      </c>
      <c r="F44" s="125">
        <v>2</v>
      </c>
      <c r="G44" s="122">
        <v>0</v>
      </c>
      <c r="H44" s="125">
        <v>3</v>
      </c>
      <c r="I44" s="122">
        <v>1</v>
      </c>
      <c r="J44" s="125">
        <v>2</v>
      </c>
      <c r="K44" s="122">
        <v>0</v>
      </c>
      <c r="L44" s="125">
        <v>2</v>
      </c>
      <c r="M44" s="122">
        <v>0</v>
      </c>
      <c r="N44" s="132">
        <f t="shared" si="10"/>
        <v>2.4</v>
      </c>
      <c r="O44" s="133">
        <f t="shared" si="11"/>
        <v>0.2</v>
      </c>
    </row>
    <row r="45" spans="1:15" ht="11.25" customHeight="1">
      <c r="A45" s="129"/>
      <c r="B45" s="121"/>
      <c r="C45" s="122" t="s">
        <v>22</v>
      </c>
      <c r="D45" s="125">
        <v>0</v>
      </c>
      <c r="E45" s="122">
        <v>0</v>
      </c>
      <c r="F45" s="125">
        <v>0</v>
      </c>
      <c r="G45" s="122">
        <v>0</v>
      </c>
      <c r="H45" s="125">
        <v>0</v>
      </c>
      <c r="I45" s="122">
        <v>0</v>
      </c>
      <c r="J45" s="125">
        <v>3</v>
      </c>
      <c r="K45" s="122">
        <v>0</v>
      </c>
      <c r="L45" s="125">
        <v>2</v>
      </c>
      <c r="M45" s="122">
        <v>0</v>
      </c>
      <c r="N45" s="132">
        <f t="shared" si="10"/>
        <v>1</v>
      </c>
      <c r="O45" s="133">
        <f t="shared" si="11"/>
        <v>0</v>
      </c>
    </row>
    <row r="46" spans="1:15" ht="11.25" customHeight="1">
      <c r="A46" s="129"/>
      <c r="B46" s="121"/>
      <c r="C46" s="130" t="s">
        <v>10</v>
      </c>
      <c r="D46" s="131">
        <f aca="true" t="shared" si="12" ref="D46:K46">SUM(D39:D45)</f>
        <v>55</v>
      </c>
      <c r="E46" s="130">
        <f t="shared" si="12"/>
        <v>9</v>
      </c>
      <c r="F46" s="131">
        <f t="shared" si="12"/>
        <v>53</v>
      </c>
      <c r="G46" s="130">
        <f t="shared" si="12"/>
        <v>10</v>
      </c>
      <c r="H46" s="131">
        <f t="shared" si="12"/>
        <v>58</v>
      </c>
      <c r="I46" s="130">
        <f t="shared" si="12"/>
        <v>9</v>
      </c>
      <c r="J46" s="131">
        <f t="shared" si="12"/>
        <v>61</v>
      </c>
      <c r="K46" s="130">
        <f t="shared" si="12"/>
        <v>13</v>
      </c>
      <c r="L46" s="131">
        <f>SUM(L39:L45)</f>
        <v>51</v>
      </c>
      <c r="M46" s="130">
        <f>SUM(M39:M45)</f>
        <v>11</v>
      </c>
      <c r="N46" s="164">
        <f>(H46+J46+L46+D46+F46)/5</f>
        <v>55.6</v>
      </c>
      <c r="O46" s="165">
        <f>(I46+K46+M46+E46+G46)/5</f>
        <v>10.4</v>
      </c>
    </row>
    <row r="47" spans="1:15" ht="11.25" customHeight="1">
      <c r="A47" s="129"/>
      <c r="B47" s="121"/>
      <c r="C47" s="122"/>
      <c r="D47" s="125"/>
      <c r="E47" s="122"/>
      <c r="F47" s="125"/>
      <c r="G47" s="122"/>
      <c r="H47" s="125"/>
      <c r="I47" s="122"/>
      <c r="J47" s="125"/>
      <c r="K47" s="122"/>
      <c r="L47" s="125"/>
      <c r="M47" s="122"/>
      <c r="N47" s="132"/>
      <c r="O47" s="133"/>
    </row>
    <row r="48" spans="1:15" ht="11.25">
      <c r="A48" s="232" t="s">
        <v>127</v>
      </c>
      <c r="B48" s="121">
        <v>2011</v>
      </c>
      <c r="C48" s="122" t="s">
        <v>4</v>
      </c>
      <c r="D48" s="123"/>
      <c r="E48" s="124"/>
      <c r="F48" s="123"/>
      <c r="G48" s="124"/>
      <c r="H48" s="123"/>
      <c r="I48" s="124"/>
      <c r="J48" s="123"/>
      <c r="K48" s="124"/>
      <c r="L48" s="125">
        <v>14</v>
      </c>
      <c r="M48" s="122">
        <v>1</v>
      </c>
      <c r="N48" s="132" t="s">
        <v>110</v>
      </c>
      <c r="O48" s="132" t="s">
        <v>110</v>
      </c>
    </row>
    <row r="49" spans="1:15" ht="11.25" customHeight="1">
      <c r="A49" s="233"/>
      <c r="B49" s="121"/>
      <c r="C49" s="122" t="s">
        <v>5</v>
      </c>
      <c r="D49" s="123"/>
      <c r="E49" s="124"/>
      <c r="F49" s="123"/>
      <c r="G49" s="124"/>
      <c r="H49" s="123"/>
      <c r="I49" s="124"/>
      <c r="J49" s="123"/>
      <c r="K49" s="124"/>
      <c r="L49" s="125">
        <v>0</v>
      </c>
      <c r="M49" s="122">
        <v>0</v>
      </c>
      <c r="N49" s="132" t="s">
        <v>110</v>
      </c>
      <c r="O49" s="132" t="s">
        <v>110</v>
      </c>
    </row>
    <row r="50" spans="1:15" ht="11.25" customHeight="1">
      <c r="A50" s="129"/>
      <c r="B50" s="121"/>
      <c r="C50" s="122" t="s">
        <v>6</v>
      </c>
      <c r="D50" s="123"/>
      <c r="E50" s="124"/>
      <c r="F50" s="123"/>
      <c r="G50" s="124"/>
      <c r="H50" s="123"/>
      <c r="I50" s="124"/>
      <c r="J50" s="123"/>
      <c r="K50" s="124"/>
      <c r="L50" s="125">
        <v>0</v>
      </c>
      <c r="M50" s="122">
        <v>0</v>
      </c>
      <c r="N50" s="132" t="s">
        <v>110</v>
      </c>
      <c r="O50" s="132" t="s">
        <v>110</v>
      </c>
    </row>
    <row r="51" spans="1:15" ht="11.25" customHeight="1">
      <c r="A51" s="129"/>
      <c r="B51" s="121"/>
      <c r="C51" s="122" t="s">
        <v>7</v>
      </c>
      <c r="D51" s="123"/>
      <c r="E51" s="124"/>
      <c r="F51" s="123"/>
      <c r="G51" s="124"/>
      <c r="H51" s="123"/>
      <c r="I51" s="124"/>
      <c r="J51" s="123"/>
      <c r="K51" s="124"/>
      <c r="L51" s="125">
        <v>0</v>
      </c>
      <c r="M51" s="122">
        <v>0</v>
      </c>
      <c r="N51" s="132" t="s">
        <v>110</v>
      </c>
      <c r="O51" s="132" t="s">
        <v>110</v>
      </c>
    </row>
    <row r="52" spans="1:15" ht="11.25" customHeight="1">
      <c r="A52" s="129"/>
      <c r="B52" s="121"/>
      <c r="C52" s="122" t="s">
        <v>8</v>
      </c>
      <c r="D52" s="123"/>
      <c r="E52" s="124"/>
      <c r="F52" s="123"/>
      <c r="G52" s="124"/>
      <c r="H52" s="123"/>
      <c r="I52" s="124"/>
      <c r="J52" s="123"/>
      <c r="K52" s="124"/>
      <c r="L52" s="125">
        <v>0</v>
      </c>
      <c r="M52" s="122">
        <v>1</v>
      </c>
      <c r="N52" s="132" t="s">
        <v>110</v>
      </c>
      <c r="O52" s="132" t="s">
        <v>110</v>
      </c>
    </row>
    <row r="53" spans="1:15" ht="11.25" customHeight="1">
      <c r="A53" s="129"/>
      <c r="B53" s="121"/>
      <c r="C53" s="122" t="s">
        <v>9</v>
      </c>
      <c r="D53" s="123"/>
      <c r="E53" s="124"/>
      <c r="F53" s="123"/>
      <c r="G53" s="124"/>
      <c r="H53" s="123"/>
      <c r="I53" s="124"/>
      <c r="J53" s="123"/>
      <c r="K53" s="124"/>
      <c r="L53" s="125">
        <v>1</v>
      </c>
      <c r="M53" s="122">
        <v>0</v>
      </c>
      <c r="N53" s="132" t="s">
        <v>110</v>
      </c>
      <c r="O53" s="132" t="s">
        <v>110</v>
      </c>
    </row>
    <row r="54" spans="1:15" ht="11.25" customHeight="1">
      <c r="A54" s="129"/>
      <c r="B54" s="121"/>
      <c r="C54" s="122" t="s">
        <v>22</v>
      </c>
      <c r="D54" s="123"/>
      <c r="E54" s="124"/>
      <c r="F54" s="123"/>
      <c r="G54" s="124"/>
      <c r="H54" s="123"/>
      <c r="I54" s="124"/>
      <c r="J54" s="123"/>
      <c r="K54" s="124"/>
      <c r="L54" s="125">
        <v>1</v>
      </c>
      <c r="M54" s="122">
        <v>0</v>
      </c>
      <c r="N54" s="132" t="s">
        <v>110</v>
      </c>
      <c r="O54" s="132" t="s">
        <v>110</v>
      </c>
    </row>
    <row r="55" spans="1:15" ht="11.25" customHeight="1">
      <c r="A55" s="129"/>
      <c r="B55" s="121"/>
      <c r="C55" s="130" t="s">
        <v>10</v>
      </c>
      <c r="D55" s="131">
        <f aca="true" t="shared" si="13" ref="D55:K55">SUM(D48:D54)</f>
        <v>0</v>
      </c>
      <c r="E55" s="130">
        <f t="shared" si="13"/>
        <v>0</v>
      </c>
      <c r="F55" s="131">
        <f t="shared" si="13"/>
        <v>0</v>
      </c>
      <c r="G55" s="130">
        <f t="shared" si="13"/>
        <v>0</v>
      </c>
      <c r="H55" s="131">
        <f t="shared" si="13"/>
        <v>0</v>
      </c>
      <c r="I55" s="130">
        <f t="shared" si="13"/>
        <v>0</v>
      </c>
      <c r="J55" s="131">
        <f t="shared" si="13"/>
        <v>0</v>
      </c>
      <c r="K55" s="130">
        <f t="shared" si="13"/>
        <v>0</v>
      </c>
      <c r="L55" s="131">
        <f>SUM(L48:L54)</f>
        <v>16</v>
      </c>
      <c r="M55" s="130">
        <f>SUM(M48:M54)</f>
        <v>2</v>
      </c>
      <c r="N55" s="132" t="s">
        <v>110</v>
      </c>
      <c r="O55" s="132" t="s">
        <v>110</v>
      </c>
    </row>
    <row r="56" spans="1:15" ht="11.25" customHeight="1">
      <c r="A56" s="129"/>
      <c r="B56" s="121"/>
      <c r="C56" s="122"/>
      <c r="D56" s="125"/>
      <c r="E56" s="122"/>
      <c r="F56" s="125"/>
      <c r="G56" s="122"/>
      <c r="H56" s="125"/>
      <c r="I56" s="122"/>
      <c r="J56" s="125"/>
      <c r="K56" s="122"/>
      <c r="L56" s="125"/>
      <c r="M56" s="122"/>
      <c r="N56" s="132"/>
      <c r="O56" s="133"/>
    </row>
    <row r="57" spans="1:15" ht="11.25">
      <c r="A57" s="129" t="s">
        <v>41</v>
      </c>
      <c r="B57" s="121">
        <v>1963</v>
      </c>
      <c r="C57" s="122" t="s">
        <v>4</v>
      </c>
      <c r="D57" s="125">
        <v>3</v>
      </c>
      <c r="E57" s="122">
        <v>1</v>
      </c>
      <c r="F57" s="125">
        <v>3</v>
      </c>
      <c r="G57" s="122">
        <v>1</v>
      </c>
      <c r="H57" s="125">
        <v>5</v>
      </c>
      <c r="I57" s="122">
        <v>1</v>
      </c>
      <c r="J57" s="125">
        <v>9</v>
      </c>
      <c r="K57" s="122">
        <v>6</v>
      </c>
      <c r="L57" s="125">
        <v>10</v>
      </c>
      <c r="M57" s="122">
        <v>5</v>
      </c>
      <c r="N57" s="132">
        <f aca="true" t="shared" si="14" ref="N57:N63">AVERAGE(L57,J57,H57,F57,D57)</f>
        <v>6</v>
      </c>
      <c r="O57" s="133">
        <f aca="true" t="shared" si="15" ref="O57:O63">AVERAGE(M57,K57,I57,G57,E57)</f>
        <v>2.8</v>
      </c>
    </row>
    <row r="58" spans="1:15" ht="11.25" customHeight="1">
      <c r="A58" s="129"/>
      <c r="B58" s="121"/>
      <c r="C58" s="122" t="s">
        <v>5</v>
      </c>
      <c r="D58" s="125">
        <v>0</v>
      </c>
      <c r="E58" s="122">
        <v>0</v>
      </c>
      <c r="F58" s="125">
        <v>1</v>
      </c>
      <c r="G58" s="122">
        <v>0</v>
      </c>
      <c r="H58" s="125">
        <v>1</v>
      </c>
      <c r="I58" s="122">
        <v>0</v>
      </c>
      <c r="J58" s="125">
        <v>1</v>
      </c>
      <c r="K58" s="122">
        <v>0</v>
      </c>
      <c r="L58" s="125">
        <v>0</v>
      </c>
      <c r="M58" s="122">
        <v>0</v>
      </c>
      <c r="N58" s="132">
        <f t="shared" si="14"/>
        <v>0.6</v>
      </c>
      <c r="O58" s="133">
        <f t="shared" si="15"/>
        <v>0</v>
      </c>
    </row>
    <row r="59" spans="1:15" ht="11.25" customHeight="1">
      <c r="A59" s="129"/>
      <c r="B59" s="121"/>
      <c r="C59" s="122" t="s">
        <v>6</v>
      </c>
      <c r="D59" s="125">
        <v>0</v>
      </c>
      <c r="E59" s="122">
        <v>0</v>
      </c>
      <c r="F59" s="125">
        <v>0</v>
      </c>
      <c r="G59" s="122">
        <v>0</v>
      </c>
      <c r="H59" s="125">
        <v>0</v>
      </c>
      <c r="I59" s="122">
        <v>0</v>
      </c>
      <c r="J59" s="125">
        <v>0</v>
      </c>
      <c r="K59" s="122">
        <v>0</v>
      </c>
      <c r="L59" s="125">
        <v>0</v>
      </c>
      <c r="M59" s="122">
        <v>0</v>
      </c>
      <c r="N59" s="132">
        <f t="shared" si="14"/>
        <v>0</v>
      </c>
      <c r="O59" s="133">
        <f t="shared" si="15"/>
        <v>0</v>
      </c>
    </row>
    <row r="60" spans="1:15" ht="11.25" customHeight="1">
      <c r="A60" s="129"/>
      <c r="B60" s="121"/>
      <c r="C60" s="122" t="s">
        <v>7</v>
      </c>
      <c r="D60" s="125">
        <v>0</v>
      </c>
      <c r="E60" s="122">
        <v>0</v>
      </c>
      <c r="F60" s="125">
        <v>0</v>
      </c>
      <c r="G60" s="122">
        <v>0</v>
      </c>
      <c r="H60" s="125">
        <v>0</v>
      </c>
      <c r="I60" s="122">
        <v>0</v>
      </c>
      <c r="J60" s="125">
        <v>0</v>
      </c>
      <c r="K60" s="122">
        <v>1</v>
      </c>
      <c r="L60" s="125">
        <v>0</v>
      </c>
      <c r="M60" s="122">
        <v>0</v>
      </c>
      <c r="N60" s="132">
        <f t="shared" si="14"/>
        <v>0</v>
      </c>
      <c r="O60" s="133">
        <f t="shared" si="15"/>
        <v>0.2</v>
      </c>
    </row>
    <row r="61" spans="1:15" ht="11.25" customHeight="1">
      <c r="A61" s="129"/>
      <c r="B61" s="121"/>
      <c r="C61" s="122" t="s">
        <v>8</v>
      </c>
      <c r="D61" s="125">
        <v>0</v>
      </c>
      <c r="E61" s="122">
        <v>0</v>
      </c>
      <c r="F61" s="125">
        <v>0</v>
      </c>
      <c r="G61" s="122">
        <v>0</v>
      </c>
      <c r="H61" s="125">
        <v>0</v>
      </c>
      <c r="I61" s="122">
        <v>0</v>
      </c>
      <c r="J61" s="125">
        <v>0</v>
      </c>
      <c r="K61" s="122">
        <v>0</v>
      </c>
      <c r="L61" s="125">
        <v>0</v>
      </c>
      <c r="M61" s="122">
        <v>0</v>
      </c>
      <c r="N61" s="132">
        <f t="shared" si="14"/>
        <v>0</v>
      </c>
      <c r="O61" s="133">
        <f t="shared" si="15"/>
        <v>0</v>
      </c>
    </row>
    <row r="62" spans="1:15" ht="11.25" customHeight="1">
      <c r="A62" s="129"/>
      <c r="B62" s="121"/>
      <c r="C62" s="122" t="s">
        <v>9</v>
      </c>
      <c r="D62" s="125">
        <v>5</v>
      </c>
      <c r="E62" s="122">
        <v>4</v>
      </c>
      <c r="F62" s="125">
        <v>5</v>
      </c>
      <c r="G62" s="122">
        <v>2</v>
      </c>
      <c r="H62" s="125">
        <v>1</v>
      </c>
      <c r="I62" s="122">
        <v>0</v>
      </c>
      <c r="J62" s="125">
        <v>4</v>
      </c>
      <c r="K62" s="122">
        <v>1</v>
      </c>
      <c r="L62" s="125">
        <v>5</v>
      </c>
      <c r="M62" s="122">
        <v>3</v>
      </c>
      <c r="N62" s="132">
        <f t="shared" si="14"/>
        <v>4</v>
      </c>
      <c r="O62" s="133">
        <f t="shared" si="15"/>
        <v>2</v>
      </c>
    </row>
    <row r="63" spans="1:15" ht="11.25" customHeight="1">
      <c r="A63" s="129"/>
      <c r="B63" s="121"/>
      <c r="C63" s="122" t="s">
        <v>22</v>
      </c>
      <c r="D63" s="125">
        <v>0</v>
      </c>
      <c r="E63" s="122">
        <v>0</v>
      </c>
      <c r="F63" s="125">
        <v>0</v>
      </c>
      <c r="G63" s="122">
        <v>0</v>
      </c>
      <c r="H63" s="125">
        <v>0</v>
      </c>
      <c r="I63" s="122">
        <v>0</v>
      </c>
      <c r="J63" s="125">
        <v>0</v>
      </c>
      <c r="K63" s="122">
        <v>0</v>
      </c>
      <c r="L63" s="125">
        <v>0</v>
      </c>
      <c r="M63" s="122">
        <v>0</v>
      </c>
      <c r="N63" s="132">
        <f t="shared" si="14"/>
        <v>0</v>
      </c>
      <c r="O63" s="133">
        <f t="shared" si="15"/>
        <v>0</v>
      </c>
    </row>
    <row r="64" spans="1:15" ht="11.25" customHeight="1">
      <c r="A64" s="129"/>
      <c r="B64" s="121"/>
      <c r="C64" s="130" t="s">
        <v>10</v>
      </c>
      <c r="D64" s="131">
        <f aca="true" t="shared" si="16" ref="D64:K64">SUM(D57:D63)</f>
        <v>8</v>
      </c>
      <c r="E64" s="130">
        <f t="shared" si="16"/>
        <v>5</v>
      </c>
      <c r="F64" s="131">
        <f t="shared" si="16"/>
        <v>9</v>
      </c>
      <c r="G64" s="130">
        <f t="shared" si="16"/>
        <v>3</v>
      </c>
      <c r="H64" s="131">
        <f t="shared" si="16"/>
        <v>7</v>
      </c>
      <c r="I64" s="130">
        <f t="shared" si="16"/>
        <v>1</v>
      </c>
      <c r="J64" s="131">
        <f t="shared" si="16"/>
        <v>14</v>
      </c>
      <c r="K64" s="130">
        <f t="shared" si="16"/>
        <v>8</v>
      </c>
      <c r="L64" s="131">
        <f>SUM(L57:L63)</f>
        <v>15</v>
      </c>
      <c r="M64" s="130">
        <f>SUM(M57:M63)</f>
        <v>8</v>
      </c>
      <c r="N64" s="164">
        <f>(H64+J64+L64+D64+F64)/5</f>
        <v>10.6</v>
      </c>
      <c r="O64" s="165">
        <f>(I64+K64+M64+E64+G64)/5</f>
        <v>5</v>
      </c>
    </row>
    <row r="65" spans="1:15" ht="11.25" customHeight="1">
      <c r="A65" s="129"/>
      <c r="B65" s="121"/>
      <c r="C65" s="122"/>
      <c r="D65" s="125"/>
      <c r="E65" s="122"/>
      <c r="F65" s="125"/>
      <c r="G65" s="122"/>
      <c r="H65" s="125"/>
      <c r="I65" s="122"/>
      <c r="J65" s="125"/>
      <c r="K65" s="122"/>
      <c r="L65" s="125"/>
      <c r="M65" s="122"/>
      <c r="N65" s="132"/>
      <c r="O65" s="133"/>
    </row>
    <row r="66" spans="1:15" ht="11.25">
      <c r="A66" s="129" t="s">
        <v>40</v>
      </c>
      <c r="B66" s="121">
        <v>1963</v>
      </c>
      <c r="C66" s="122" t="s">
        <v>4</v>
      </c>
      <c r="D66" s="125">
        <v>5</v>
      </c>
      <c r="E66" s="122">
        <v>1</v>
      </c>
      <c r="F66" s="125">
        <v>6</v>
      </c>
      <c r="G66" s="122">
        <v>1</v>
      </c>
      <c r="H66" s="125">
        <v>6</v>
      </c>
      <c r="I66" s="122">
        <v>1</v>
      </c>
      <c r="J66" s="125">
        <v>5</v>
      </c>
      <c r="K66" s="122">
        <v>2</v>
      </c>
      <c r="L66" s="125">
        <v>6</v>
      </c>
      <c r="M66" s="122">
        <v>1</v>
      </c>
      <c r="N66" s="132">
        <f aca="true" t="shared" si="17" ref="N66:N72">AVERAGE(L66,J66,H66,F66,D66)</f>
        <v>5.6</v>
      </c>
      <c r="O66" s="133">
        <f aca="true" t="shared" si="18" ref="O66:O72">AVERAGE(M66,K66,I66,G66,E66)</f>
        <v>1.2</v>
      </c>
    </row>
    <row r="67" spans="1:15" ht="11.25" customHeight="1">
      <c r="A67" s="129"/>
      <c r="B67" s="121"/>
      <c r="C67" s="122" t="s">
        <v>5</v>
      </c>
      <c r="D67" s="125">
        <v>1</v>
      </c>
      <c r="E67" s="122">
        <v>1</v>
      </c>
      <c r="F67" s="125">
        <v>2</v>
      </c>
      <c r="G67" s="122">
        <v>0</v>
      </c>
      <c r="H67" s="125">
        <v>0</v>
      </c>
      <c r="I67" s="122">
        <v>0</v>
      </c>
      <c r="J67" s="125">
        <v>0</v>
      </c>
      <c r="K67" s="122">
        <v>0</v>
      </c>
      <c r="L67" s="125">
        <v>0</v>
      </c>
      <c r="M67" s="122">
        <v>0</v>
      </c>
      <c r="N67" s="132">
        <f t="shared" si="17"/>
        <v>0.6</v>
      </c>
      <c r="O67" s="133">
        <f t="shared" si="18"/>
        <v>0.2</v>
      </c>
    </row>
    <row r="68" spans="1:15" ht="11.25" customHeight="1">
      <c r="A68" s="129"/>
      <c r="B68" s="121"/>
      <c r="C68" s="122" t="s">
        <v>6</v>
      </c>
      <c r="D68" s="125">
        <v>0</v>
      </c>
      <c r="E68" s="122">
        <v>0</v>
      </c>
      <c r="F68" s="125">
        <v>0</v>
      </c>
      <c r="G68" s="122">
        <v>0</v>
      </c>
      <c r="H68" s="125">
        <v>0</v>
      </c>
      <c r="I68" s="122">
        <v>0</v>
      </c>
      <c r="J68" s="125">
        <v>0</v>
      </c>
      <c r="K68" s="122">
        <v>0</v>
      </c>
      <c r="L68" s="125">
        <v>0</v>
      </c>
      <c r="M68" s="122">
        <v>0</v>
      </c>
      <c r="N68" s="132">
        <f t="shared" si="17"/>
        <v>0</v>
      </c>
      <c r="O68" s="133">
        <f t="shared" si="18"/>
        <v>0</v>
      </c>
    </row>
    <row r="69" spans="1:15" ht="11.25" customHeight="1">
      <c r="A69" s="129"/>
      <c r="B69" s="121"/>
      <c r="C69" s="122" t="s">
        <v>7</v>
      </c>
      <c r="D69" s="125">
        <v>0</v>
      </c>
      <c r="E69" s="122">
        <v>1</v>
      </c>
      <c r="F69" s="125">
        <v>1</v>
      </c>
      <c r="G69" s="122">
        <v>1</v>
      </c>
      <c r="H69" s="125">
        <v>0</v>
      </c>
      <c r="I69" s="122">
        <v>0</v>
      </c>
      <c r="J69" s="125">
        <v>0</v>
      </c>
      <c r="K69" s="122">
        <v>1</v>
      </c>
      <c r="L69" s="125">
        <v>1</v>
      </c>
      <c r="M69" s="122">
        <v>1</v>
      </c>
      <c r="N69" s="132">
        <f t="shared" si="17"/>
        <v>0.4</v>
      </c>
      <c r="O69" s="133">
        <f t="shared" si="18"/>
        <v>0.8</v>
      </c>
    </row>
    <row r="70" spans="1:15" ht="11.25" customHeight="1">
      <c r="A70" s="129"/>
      <c r="B70" s="121"/>
      <c r="C70" s="122" t="s">
        <v>8</v>
      </c>
      <c r="D70" s="125">
        <v>1</v>
      </c>
      <c r="E70" s="122">
        <v>0</v>
      </c>
      <c r="F70" s="125">
        <v>0</v>
      </c>
      <c r="G70" s="122">
        <v>0</v>
      </c>
      <c r="H70" s="125">
        <v>0</v>
      </c>
      <c r="I70" s="122">
        <v>0</v>
      </c>
      <c r="J70" s="125">
        <v>0</v>
      </c>
      <c r="K70" s="122">
        <v>0</v>
      </c>
      <c r="L70" s="125">
        <v>0</v>
      </c>
      <c r="M70" s="122">
        <v>0</v>
      </c>
      <c r="N70" s="132">
        <f t="shared" si="17"/>
        <v>0.2</v>
      </c>
      <c r="O70" s="133">
        <f t="shared" si="18"/>
        <v>0</v>
      </c>
    </row>
    <row r="71" spans="1:15" ht="11.25" customHeight="1">
      <c r="A71" s="129"/>
      <c r="B71" s="121"/>
      <c r="C71" s="122" t="s">
        <v>9</v>
      </c>
      <c r="D71" s="125">
        <v>2</v>
      </c>
      <c r="E71" s="122">
        <v>1</v>
      </c>
      <c r="F71" s="125">
        <v>2</v>
      </c>
      <c r="G71" s="122">
        <v>0</v>
      </c>
      <c r="H71" s="125">
        <v>2</v>
      </c>
      <c r="I71" s="122">
        <v>0</v>
      </c>
      <c r="J71" s="125">
        <v>3</v>
      </c>
      <c r="K71" s="122">
        <v>2</v>
      </c>
      <c r="L71" s="125">
        <v>2</v>
      </c>
      <c r="M71" s="122">
        <v>1</v>
      </c>
      <c r="N71" s="132">
        <f t="shared" si="17"/>
        <v>2.2</v>
      </c>
      <c r="O71" s="133">
        <f t="shared" si="18"/>
        <v>0.8</v>
      </c>
    </row>
    <row r="72" spans="1:15" ht="11.25" customHeight="1">
      <c r="A72" s="129"/>
      <c r="B72" s="121"/>
      <c r="C72" s="122" t="s">
        <v>22</v>
      </c>
      <c r="D72" s="125">
        <v>0</v>
      </c>
      <c r="E72" s="122">
        <v>0</v>
      </c>
      <c r="F72" s="125">
        <v>0</v>
      </c>
      <c r="G72" s="122">
        <v>1</v>
      </c>
      <c r="H72" s="125">
        <v>0</v>
      </c>
      <c r="I72" s="122">
        <v>0</v>
      </c>
      <c r="J72" s="125">
        <v>0</v>
      </c>
      <c r="K72" s="122">
        <v>1</v>
      </c>
      <c r="L72" s="125">
        <v>0</v>
      </c>
      <c r="M72" s="122">
        <v>1</v>
      </c>
      <c r="N72" s="132">
        <f t="shared" si="17"/>
        <v>0</v>
      </c>
      <c r="O72" s="133">
        <f t="shared" si="18"/>
        <v>0.6</v>
      </c>
    </row>
    <row r="73" spans="1:15" ht="11.25" customHeight="1">
      <c r="A73" s="129"/>
      <c r="B73" s="121"/>
      <c r="C73" s="130" t="s">
        <v>10</v>
      </c>
      <c r="D73" s="131">
        <f aca="true" t="shared" si="19" ref="D73:K73">SUM(D66:D72)</f>
        <v>9</v>
      </c>
      <c r="E73" s="130">
        <f t="shared" si="19"/>
        <v>4</v>
      </c>
      <c r="F73" s="131">
        <f t="shared" si="19"/>
        <v>11</v>
      </c>
      <c r="G73" s="130">
        <f t="shared" si="19"/>
        <v>3</v>
      </c>
      <c r="H73" s="131">
        <f t="shared" si="19"/>
        <v>8</v>
      </c>
      <c r="I73" s="130">
        <f t="shared" si="19"/>
        <v>1</v>
      </c>
      <c r="J73" s="131">
        <f t="shared" si="19"/>
        <v>8</v>
      </c>
      <c r="K73" s="130">
        <f t="shared" si="19"/>
        <v>6</v>
      </c>
      <c r="L73" s="131">
        <f>SUM(L66:L72)</f>
        <v>9</v>
      </c>
      <c r="M73" s="130">
        <f>SUM(M66:M72)</f>
        <v>4</v>
      </c>
      <c r="N73" s="164">
        <f>(H73+J73+L73+D73+F73)/5</f>
        <v>9</v>
      </c>
      <c r="O73" s="165">
        <f>(I73+K73+M73+E73+G73)/5</f>
        <v>3.6</v>
      </c>
    </row>
    <row r="74" spans="1:15" ht="11.25" customHeight="1">
      <c r="A74" s="129"/>
      <c r="B74" s="121"/>
      <c r="C74" s="122"/>
      <c r="D74" s="125"/>
      <c r="E74" s="122"/>
      <c r="F74" s="125"/>
      <c r="G74" s="122"/>
      <c r="H74" s="125"/>
      <c r="I74" s="122"/>
      <c r="J74" s="125"/>
      <c r="K74" s="122"/>
      <c r="L74" s="125"/>
      <c r="M74" s="122"/>
      <c r="N74" s="132"/>
      <c r="O74" s="133"/>
    </row>
    <row r="75" spans="1:15" ht="11.25">
      <c r="A75" s="129" t="s">
        <v>43</v>
      </c>
      <c r="B75" s="121">
        <v>1963</v>
      </c>
      <c r="C75" s="122" t="s">
        <v>4</v>
      </c>
      <c r="D75" s="125">
        <v>15</v>
      </c>
      <c r="E75" s="122">
        <v>1</v>
      </c>
      <c r="F75" s="125">
        <v>15</v>
      </c>
      <c r="G75" s="122">
        <v>2</v>
      </c>
      <c r="H75" s="125">
        <v>20</v>
      </c>
      <c r="I75" s="122">
        <v>2</v>
      </c>
      <c r="J75" s="125">
        <v>10</v>
      </c>
      <c r="K75" s="122">
        <v>1</v>
      </c>
      <c r="L75" s="125">
        <v>12</v>
      </c>
      <c r="M75" s="122">
        <v>1</v>
      </c>
      <c r="N75" s="132">
        <f aca="true" t="shared" si="20" ref="N75:N81">AVERAGE(L75,J75,H75,F75,D75)</f>
        <v>14.4</v>
      </c>
      <c r="O75" s="133">
        <f aca="true" t="shared" si="21" ref="O75:O81">AVERAGE(M75,K75,I75,G75,E75)</f>
        <v>1.4</v>
      </c>
    </row>
    <row r="76" spans="1:15" ht="11.25" customHeight="1">
      <c r="A76" s="129"/>
      <c r="B76" s="121"/>
      <c r="C76" s="122" t="s">
        <v>5</v>
      </c>
      <c r="D76" s="125">
        <v>1</v>
      </c>
      <c r="E76" s="122">
        <v>1</v>
      </c>
      <c r="F76" s="125">
        <v>1</v>
      </c>
      <c r="G76" s="122">
        <v>1</v>
      </c>
      <c r="H76" s="125">
        <v>1</v>
      </c>
      <c r="I76" s="122">
        <v>1</v>
      </c>
      <c r="J76" s="125">
        <v>1</v>
      </c>
      <c r="K76" s="122">
        <v>1</v>
      </c>
      <c r="L76" s="125">
        <v>3</v>
      </c>
      <c r="M76" s="122">
        <v>0</v>
      </c>
      <c r="N76" s="132">
        <f t="shared" si="20"/>
        <v>1.4</v>
      </c>
      <c r="O76" s="133">
        <f t="shared" si="21"/>
        <v>0.8</v>
      </c>
    </row>
    <row r="77" spans="1:15" ht="11.25" customHeight="1">
      <c r="A77" s="129"/>
      <c r="B77" s="121"/>
      <c r="C77" s="122" t="s">
        <v>6</v>
      </c>
      <c r="D77" s="125">
        <v>0</v>
      </c>
      <c r="E77" s="122">
        <v>0</v>
      </c>
      <c r="F77" s="125">
        <v>0</v>
      </c>
      <c r="G77" s="122">
        <v>0</v>
      </c>
      <c r="H77" s="125">
        <v>0</v>
      </c>
      <c r="I77" s="122">
        <v>0</v>
      </c>
      <c r="J77" s="125">
        <v>0</v>
      </c>
      <c r="K77" s="122">
        <v>0</v>
      </c>
      <c r="L77" s="125">
        <v>0</v>
      </c>
      <c r="M77" s="122">
        <v>0</v>
      </c>
      <c r="N77" s="132">
        <f t="shared" si="20"/>
        <v>0</v>
      </c>
      <c r="O77" s="133">
        <f t="shared" si="21"/>
        <v>0</v>
      </c>
    </row>
    <row r="78" spans="1:15" ht="11.25" customHeight="1">
      <c r="A78" s="129"/>
      <c r="B78" s="121"/>
      <c r="C78" s="122" t="s">
        <v>7</v>
      </c>
      <c r="D78" s="125">
        <v>1</v>
      </c>
      <c r="E78" s="122">
        <v>0</v>
      </c>
      <c r="F78" s="125">
        <v>0</v>
      </c>
      <c r="G78" s="122">
        <v>0</v>
      </c>
      <c r="H78" s="125">
        <v>0</v>
      </c>
      <c r="I78" s="122">
        <v>0</v>
      </c>
      <c r="J78" s="125">
        <v>0</v>
      </c>
      <c r="K78" s="122">
        <v>0</v>
      </c>
      <c r="L78" s="125">
        <v>0</v>
      </c>
      <c r="M78" s="122">
        <v>0</v>
      </c>
      <c r="N78" s="132">
        <f t="shared" si="20"/>
        <v>0.2</v>
      </c>
      <c r="O78" s="133">
        <f t="shared" si="21"/>
        <v>0</v>
      </c>
    </row>
    <row r="79" spans="1:15" ht="11.25" customHeight="1">
      <c r="A79" s="129"/>
      <c r="B79" s="121"/>
      <c r="C79" s="122" t="s">
        <v>8</v>
      </c>
      <c r="D79" s="125">
        <v>0</v>
      </c>
      <c r="E79" s="122">
        <v>0</v>
      </c>
      <c r="F79" s="125">
        <v>0</v>
      </c>
      <c r="G79" s="122">
        <v>0</v>
      </c>
      <c r="H79" s="125">
        <v>0</v>
      </c>
      <c r="I79" s="122">
        <v>0</v>
      </c>
      <c r="J79" s="125">
        <v>0</v>
      </c>
      <c r="K79" s="122">
        <v>0</v>
      </c>
      <c r="L79" s="125">
        <v>0</v>
      </c>
      <c r="M79" s="122">
        <v>0</v>
      </c>
      <c r="N79" s="132">
        <f t="shared" si="20"/>
        <v>0</v>
      </c>
      <c r="O79" s="133">
        <f t="shared" si="21"/>
        <v>0</v>
      </c>
    </row>
    <row r="80" spans="1:15" ht="11.25" customHeight="1">
      <c r="A80" s="129"/>
      <c r="B80" s="121"/>
      <c r="C80" s="122" t="s">
        <v>9</v>
      </c>
      <c r="D80" s="125">
        <v>3</v>
      </c>
      <c r="E80" s="122">
        <v>2</v>
      </c>
      <c r="F80" s="125">
        <v>3</v>
      </c>
      <c r="G80" s="122">
        <v>2</v>
      </c>
      <c r="H80" s="125">
        <v>2</v>
      </c>
      <c r="I80" s="122">
        <v>2</v>
      </c>
      <c r="J80" s="125">
        <v>1</v>
      </c>
      <c r="K80" s="122">
        <v>2</v>
      </c>
      <c r="L80" s="125">
        <v>1</v>
      </c>
      <c r="M80" s="122">
        <v>0</v>
      </c>
      <c r="N80" s="132">
        <f t="shared" si="20"/>
        <v>2</v>
      </c>
      <c r="O80" s="133">
        <f t="shared" si="21"/>
        <v>1.6</v>
      </c>
    </row>
    <row r="81" spans="1:15" ht="11.25" customHeight="1">
      <c r="A81" s="129"/>
      <c r="B81" s="121"/>
      <c r="C81" s="122" t="s">
        <v>22</v>
      </c>
      <c r="D81" s="125">
        <v>0</v>
      </c>
      <c r="E81" s="122">
        <v>0</v>
      </c>
      <c r="F81" s="125">
        <v>0</v>
      </c>
      <c r="G81" s="122">
        <v>0</v>
      </c>
      <c r="H81" s="125">
        <v>0</v>
      </c>
      <c r="I81" s="122">
        <v>0</v>
      </c>
      <c r="J81" s="125">
        <v>1</v>
      </c>
      <c r="K81" s="122">
        <v>0</v>
      </c>
      <c r="L81" s="125">
        <v>1</v>
      </c>
      <c r="M81" s="122">
        <v>0</v>
      </c>
      <c r="N81" s="132">
        <f t="shared" si="20"/>
        <v>0.4</v>
      </c>
      <c r="O81" s="133">
        <f t="shared" si="21"/>
        <v>0</v>
      </c>
    </row>
    <row r="82" spans="1:15" ht="11.25" customHeight="1">
      <c r="A82" s="129"/>
      <c r="B82" s="121"/>
      <c r="C82" s="130" t="s">
        <v>10</v>
      </c>
      <c r="D82" s="131">
        <f aca="true" t="shared" si="22" ref="D82:K82">SUM(D75:D81)</f>
        <v>20</v>
      </c>
      <c r="E82" s="130">
        <f t="shared" si="22"/>
        <v>4</v>
      </c>
      <c r="F82" s="131">
        <f t="shared" si="22"/>
        <v>19</v>
      </c>
      <c r="G82" s="130">
        <f t="shared" si="22"/>
        <v>5</v>
      </c>
      <c r="H82" s="131">
        <f t="shared" si="22"/>
        <v>23</v>
      </c>
      <c r="I82" s="130">
        <f t="shared" si="22"/>
        <v>5</v>
      </c>
      <c r="J82" s="131">
        <f t="shared" si="22"/>
        <v>13</v>
      </c>
      <c r="K82" s="130">
        <f t="shared" si="22"/>
        <v>4</v>
      </c>
      <c r="L82" s="131">
        <f>SUM(L75:L81)</f>
        <v>17</v>
      </c>
      <c r="M82" s="130">
        <f>SUM(M75:M81)</f>
        <v>1</v>
      </c>
      <c r="N82" s="164">
        <f>(H82+J82+L82+D82+F82)/5</f>
        <v>18.4</v>
      </c>
      <c r="O82" s="165">
        <f>(I82+K82+M82+E82+G82)/5</f>
        <v>3.8</v>
      </c>
    </row>
    <row r="83" spans="1:15" ht="11.25" customHeight="1">
      <c r="A83" s="129"/>
      <c r="B83" s="121"/>
      <c r="C83" s="122"/>
      <c r="D83" s="125"/>
      <c r="E83" s="122"/>
      <c r="F83" s="125"/>
      <c r="G83" s="122"/>
      <c r="H83" s="125"/>
      <c r="I83" s="122"/>
      <c r="J83" s="125"/>
      <c r="K83" s="122"/>
      <c r="L83" s="125"/>
      <c r="M83" s="122"/>
      <c r="N83" s="132"/>
      <c r="O83" s="133"/>
    </row>
    <row r="84" spans="1:15" ht="11.25">
      <c r="A84" s="234" t="s">
        <v>111</v>
      </c>
      <c r="B84" s="121">
        <v>2002</v>
      </c>
      <c r="C84" s="122" t="s">
        <v>4</v>
      </c>
      <c r="D84" s="125">
        <v>20</v>
      </c>
      <c r="E84" s="122">
        <v>3</v>
      </c>
      <c r="F84" s="125">
        <v>23</v>
      </c>
      <c r="G84" s="122">
        <v>7</v>
      </c>
      <c r="H84" s="125">
        <v>28</v>
      </c>
      <c r="I84" s="122">
        <v>6</v>
      </c>
      <c r="J84" s="125">
        <v>20</v>
      </c>
      <c r="K84" s="122">
        <v>4</v>
      </c>
      <c r="L84" s="125">
        <v>21</v>
      </c>
      <c r="M84" s="122">
        <v>4</v>
      </c>
      <c r="N84" s="132">
        <f aca="true" t="shared" si="23" ref="N84:N91">AVERAGE(L84,J84,H84,F84,D84)</f>
        <v>22.4</v>
      </c>
      <c r="O84" s="133">
        <f aca="true" t="shared" si="24" ref="O84:O91">AVERAGE(M84,K84,I84,G84,E84)</f>
        <v>4.8</v>
      </c>
    </row>
    <row r="85" spans="1:15" ht="11.25" customHeight="1">
      <c r="A85" s="235"/>
      <c r="B85" s="121"/>
      <c r="C85" s="122" t="s">
        <v>5</v>
      </c>
      <c r="D85" s="125">
        <v>0</v>
      </c>
      <c r="E85" s="122">
        <v>1</v>
      </c>
      <c r="F85" s="125">
        <v>1</v>
      </c>
      <c r="G85" s="122">
        <v>0</v>
      </c>
      <c r="H85" s="125">
        <v>0</v>
      </c>
      <c r="I85" s="122">
        <v>1</v>
      </c>
      <c r="J85" s="125">
        <v>1</v>
      </c>
      <c r="K85" s="122">
        <v>1</v>
      </c>
      <c r="L85" s="125">
        <v>3</v>
      </c>
      <c r="M85" s="122">
        <v>1</v>
      </c>
      <c r="N85" s="132">
        <f t="shared" si="23"/>
        <v>1</v>
      </c>
      <c r="O85" s="133">
        <f t="shared" si="24"/>
        <v>0.8</v>
      </c>
    </row>
    <row r="86" spans="1:15" ht="11.25" customHeight="1">
      <c r="A86" s="129"/>
      <c r="B86" s="121"/>
      <c r="C86" s="122" t="s">
        <v>6</v>
      </c>
      <c r="D86" s="125">
        <v>0</v>
      </c>
      <c r="E86" s="122">
        <v>0</v>
      </c>
      <c r="F86" s="125">
        <v>0</v>
      </c>
      <c r="G86" s="122">
        <v>0</v>
      </c>
      <c r="H86" s="125">
        <v>0</v>
      </c>
      <c r="I86" s="122">
        <v>0</v>
      </c>
      <c r="J86" s="125">
        <v>0</v>
      </c>
      <c r="K86" s="122">
        <v>0</v>
      </c>
      <c r="L86" s="125">
        <v>0</v>
      </c>
      <c r="M86" s="122">
        <v>1</v>
      </c>
      <c r="N86" s="132">
        <f t="shared" si="23"/>
        <v>0</v>
      </c>
      <c r="O86" s="133">
        <f t="shared" si="24"/>
        <v>0.2</v>
      </c>
    </row>
    <row r="87" spans="1:15" ht="11.25" customHeight="1">
      <c r="A87" s="129"/>
      <c r="B87" s="121"/>
      <c r="C87" s="122" t="s">
        <v>7</v>
      </c>
      <c r="D87" s="125">
        <v>2</v>
      </c>
      <c r="E87" s="122">
        <v>0</v>
      </c>
      <c r="F87" s="125">
        <v>1</v>
      </c>
      <c r="G87" s="122">
        <v>0</v>
      </c>
      <c r="H87" s="125">
        <v>1</v>
      </c>
      <c r="I87" s="122">
        <v>0</v>
      </c>
      <c r="J87" s="125">
        <v>1</v>
      </c>
      <c r="K87" s="122">
        <v>0</v>
      </c>
      <c r="L87" s="125">
        <v>0</v>
      </c>
      <c r="M87" s="122">
        <v>0</v>
      </c>
      <c r="N87" s="132">
        <f t="shared" si="23"/>
        <v>1</v>
      </c>
      <c r="O87" s="133">
        <f t="shared" si="24"/>
        <v>0</v>
      </c>
    </row>
    <row r="88" spans="1:15" ht="11.25" customHeight="1">
      <c r="A88" s="129"/>
      <c r="B88" s="121"/>
      <c r="C88" s="122" t="s">
        <v>8</v>
      </c>
      <c r="D88" s="125">
        <v>0</v>
      </c>
      <c r="E88" s="122">
        <v>0</v>
      </c>
      <c r="F88" s="125">
        <v>0</v>
      </c>
      <c r="G88" s="122">
        <v>1</v>
      </c>
      <c r="H88" s="125">
        <v>0</v>
      </c>
      <c r="I88" s="122">
        <v>0</v>
      </c>
      <c r="J88" s="125">
        <v>0</v>
      </c>
      <c r="K88" s="122">
        <v>1</v>
      </c>
      <c r="L88" s="125">
        <v>0</v>
      </c>
      <c r="M88" s="122">
        <v>1</v>
      </c>
      <c r="N88" s="132">
        <f t="shared" si="23"/>
        <v>0</v>
      </c>
      <c r="O88" s="133">
        <f t="shared" si="24"/>
        <v>0.6</v>
      </c>
    </row>
    <row r="89" spans="1:15" ht="11.25" customHeight="1">
      <c r="A89" s="129"/>
      <c r="B89" s="121"/>
      <c r="C89" s="122" t="s">
        <v>9</v>
      </c>
      <c r="D89" s="125">
        <v>1</v>
      </c>
      <c r="E89" s="122">
        <v>0</v>
      </c>
      <c r="F89" s="125">
        <v>0</v>
      </c>
      <c r="G89" s="122">
        <v>0</v>
      </c>
      <c r="H89" s="125">
        <v>0</v>
      </c>
      <c r="I89" s="122">
        <v>1</v>
      </c>
      <c r="J89" s="125">
        <v>2</v>
      </c>
      <c r="K89" s="122">
        <v>0</v>
      </c>
      <c r="L89" s="125">
        <v>1</v>
      </c>
      <c r="M89" s="122">
        <v>0</v>
      </c>
      <c r="N89" s="132">
        <f t="shared" si="23"/>
        <v>0.8</v>
      </c>
      <c r="O89" s="133">
        <f t="shared" si="24"/>
        <v>0.2</v>
      </c>
    </row>
    <row r="90" spans="1:15" ht="11.25" customHeight="1">
      <c r="A90" s="129"/>
      <c r="B90" s="121"/>
      <c r="C90" s="122" t="s">
        <v>22</v>
      </c>
      <c r="D90" s="125">
        <v>1</v>
      </c>
      <c r="E90" s="122">
        <v>1</v>
      </c>
      <c r="F90" s="125">
        <v>1</v>
      </c>
      <c r="G90" s="122">
        <v>1</v>
      </c>
      <c r="H90" s="125">
        <v>0</v>
      </c>
      <c r="I90" s="122">
        <v>0</v>
      </c>
      <c r="J90" s="125">
        <v>1</v>
      </c>
      <c r="K90" s="122">
        <v>0</v>
      </c>
      <c r="L90" s="125">
        <v>2</v>
      </c>
      <c r="M90" s="122">
        <v>0</v>
      </c>
      <c r="N90" s="132">
        <f t="shared" si="23"/>
        <v>1</v>
      </c>
      <c r="O90" s="133">
        <f t="shared" si="24"/>
        <v>0.4</v>
      </c>
    </row>
    <row r="91" spans="1:15" ht="11.25" customHeight="1">
      <c r="A91" s="129"/>
      <c r="B91" s="121"/>
      <c r="C91" s="130" t="s">
        <v>10</v>
      </c>
      <c r="D91" s="131">
        <f aca="true" t="shared" si="25" ref="D91:K91">SUM(D84:D90)</f>
        <v>24</v>
      </c>
      <c r="E91" s="130">
        <f t="shared" si="25"/>
        <v>5</v>
      </c>
      <c r="F91" s="131">
        <f t="shared" si="25"/>
        <v>26</v>
      </c>
      <c r="G91" s="130">
        <f t="shared" si="25"/>
        <v>9</v>
      </c>
      <c r="H91" s="131">
        <f t="shared" si="25"/>
        <v>29</v>
      </c>
      <c r="I91" s="130">
        <f t="shared" si="25"/>
        <v>8</v>
      </c>
      <c r="J91" s="131">
        <f t="shared" si="25"/>
        <v>25</v>
      </c>
      <c r="K91" s="130">
        <f t="shared" si="25"/>
        <v>6</v>
      </c>
      <c r="L91" s="131">
        <f>SUM(L84:L90)</f>
        <v>27</v>
      </c>
      <c r="M91" s="130">
        <f>SUM(M84:M90)</f>
        <v>7</v>
      </c>
      <c r="N91" s="164">
        <f t="shared" si="23"/>
        <v>26.2</v>
      </c>
      <c r="O91" s="165">
        <f t="shared" si="24"/>
        <v>7</v>
      </c>
    </row>
    <row r="92" spans="1:15" ht="11.25" customHeight="1">
      <c r="A92" s="129"/>
      <c r="B92" s="121"/>
      <c r="C92" s="122"/>
      <c r="D92" s="125"/>
      <c r="E92" s="122"/>
      <c r="F92" s="125"/>
      <c r="G92" s="122"/>
      <c r="H92" s="125"/>
      <c r="I92" s="122"/>
      <c r="J92" s="125"/>
      <c r="K92" s="122"/>
      <c r="L92" s="125"/>
      <c r="M92" s="122"/>
      <c r="N92" s="132"/>
      <c r="O92" s="133"/>
    </row>
    <row r="93" spans="1:15" ht="11.25">
      <c r="A93" s="129" t="s">
        <v>48</v>
      </c>
      <c r="B93" s="121">
        <v>1963</v>
      </c>
      <c r="C93" s="122" t="s">
        <v>4</v>
      </c>
      <c r="D93" s="125">
        <v>60</v>
      </c>
      <c r="E93" s="122">
        <v>4</v>
      </c>
      <c r="F93" s="125">
        <v>52</v>
      </c>
      <c r="G93" s="122">
        <v>5</v>
      </c>
      <c r="H93" s="125">
        <v>57</v>
      </c>
      <c r="I93" s="122">
        <v>9</v>
      </c>
      <c r="J93" s="125">
        <v>63</v>
      </c>
      <c r="K93" s="122">
        <v>13</v>
      </c>
      <c r="L93" s="125">
        <v>62</v>
      </c>
      <c r="M93" s="122">
        <v>17</v>
      </c>
      <c r="N93" s="132">
        <f aca="true" t="shared" si="26" ref="N93:N99">AVERAGE(L93,J93,H93,F93,D93)</f>
        <v>58.8</v>
      </c>
      <c r="O93" s="133">
        <f aca="true" t="shared" si="27" ref="O93:O99">AVERAGE(M93,K93,I93,G93,E93)</f>
        <v>9.6</v>
      </c>
    </row>
    <row r="94" spans="1:15" ht="11.25" customHeight="1">
      <c r="A94" s="129"/>
      <c r="B94" s="121"/>
      <c r="C94" s="122" t="s">
        <v>5</v>
      </c>
      <c r="D94" s="125">
        <v>4</v>
      </c>
      <c r="E94" s="122">
        <v>3</v>
      </c>
      <c r="F94" s="125">
        <v>3</v>
      </c>
      <c r="G94" s="122">
        <v>1</v>
      </c>
      <c r="H94" s="125">
        <v>2</v>
      </c>
      <c r="I94" s="122">
        <v>1</v>
      </c>
      <c r="J94" s="125">
        <v>3</v>
      </c>
      <c r="K94" s="122">
        <v>1</v>
      </c>
      <c r="L94" s="125">
        <v>2</v>
      </c>
      <c r="M94" s="122">
        <v>0</v>
      </c>
      <c r="N94" s="132">
        <f t="shared" si="26"/>
        <v>2.8</v>
      </c>
      <c r="O94" s="133">
        <f t="shared" si="27"/>
        <v>1.2</v>
      </c>
    </row>
    <row r="95" spans="1:15" ht="11.25" customHeight="1">
      <c r="A95" s="129"/>
      <c r="B95" s="121"/>
      <c r="C95" s="122" t="s">
        <v>6</v>
      </c>
      <c r="D95" s="125">
        <v>0</v>
      </c>
      <c r="E95" s="122">
        <v>0</v>
      </c>
      <c r="F95" s="125">
        <v>0</v>
      </c>
      <c r="G95" s="122">
        <v>0</v>
      </c>
      <c r="H95" s="125">
        <v>2</v>
      </c>
      <c r="I95" s="122">
        <v>0</v>
      </c>
      <c r="J95" s="125">
        <v>2</v>
      </c>
      <c r="K95" s="122">
        <v>0</v>
      </c>
      <c r="L95" s="125">
        <v>2</v>
      </c>
      <c r="M95" s="122">
        <v>0</v>
      </c>
      <c r="N95" s="132">
        <f t="shared" si="26"/>
        <v>1.2</v>
      </c>
      <c r="O95" s="133">
        <f t="shared" si="27"/>
        <v>0</v>
      </c>
    </row>
    <row r="96" spans="1:15" ht="11.25" customHeight="1">
      <c r="A96" s="129"/>
      <c r="B96" s="121"/>
      <c r="C96" s="122" t="s">
        <v>7</v>
      </c>
      <c r="D96" s="125">
        <v>5</v>
      </c>
      <c r="E96" s="122">
        <v>2</v>
      </c>
      <c r="F96" s="125">
        <v>5</v>
      </c>
      <c r="G96" s="122">
        <v>1</v>
      </c>
      <c r="H96" s="125">
        <v>3</v>
      </c>
      <c r="I96" s="122">
        <v>0</v>
      </c>
      <c r="J96" s="125">
        <v>3</v>
      </c>
      <c r="K96" s="122">
        <v>1</v>
      </c>
      <c r="L96" s="125">
        <v>2</v>
      </c>
      <c r="M96" s="122">
        <v>1</v>
      </c>
      <c r="N96" s="132">
        <f t="shared" si="26"/>
        <v>3.6</v>
      </c>
      <c r="O96" s="133">
        <f t="shared" si="27"/>
        <v>1</v>
      </c>
    </row>
    <row r="97" spans="1:15" ht="11.25" customHeight="1">
      <c r="A97" s="129"/>
      <c r="B97" s="121"/>
      <c r="C97" s="122" t="s">
        <v>8</v>
      </c>
      <c r="D97" s="125">
        <v>0</v>
      </c>
      <c r="E97" s="122">
        <v>1</v>
      </c>
      <c r="F97" s="125">
        <v>0</v>
      </c>
      <c r="G97" s="122">
        <v>0</v>
      </c>
      <c r="H97" s="125">
        <v>0</v>
      </c>
      <c r="I97" s="122">
        <v>0</v>
      </c>
      <c r="J97" s="125">
        <v>0</v>
      </c>
      <c r="K97" s="122">
        <v>0</v>
      </c>
      <c r="L97" s="125">
        <v>0</v>
      </c>
      <c r="M97" s="122">
        <v>0</v>
      </c>
      <c r="N97" s="132">
        <f t="shared" si="26"/>
        <v>0</v>
      </c>
      <c r="O97" s="133">
        <f t="shared" si="27"/>
        <v>0.2</v>
      </c>
    </row>
    <row r="98" spans="1:15" ht="11.25" customHeight="1">
      <c r="A98" s="129"/>
      <c r="B98" s="121"/>
      <c r="C98" s="122" t="s">
        <v>9</v>
      </c>
      <c r="D98" s="125">
        <v>30</v>
      </c>
      <c r="E98" s="122">
        <v>6</v>
      </c>
      <c r="F98" s="125">
        <v>17</v>
      </c>
      <c r="G98" s="122">
        <v>4</v>
      </c>
      <c r="H98" s="125">
        <v>7</v>
      </c>
      <c r="I98" s="122">
        <v>2</v>
      </c>
      <c r="J98" s="125">
        <v>9</v>
      </c>
      <c r="K98" s="122">
        <v>2</v>
      </c>
      <c r="L98" s="125">
        <v>16</v>
      </c>
      <c r="M98" s="122">
        <v>3</v>
      </c>
      <c r="N98" s="132">
        <f t="shared" si="26"/>
        <v>15.8</v>
      </c>
      <c r="O98" s="133">
        <f t="shared" si="27"/>
        <v>3.4</v>
      </c>
    </row>
    <row r="99" spans="1:15" ht="11.25" customHeight="1">
      <c r="A99" s="129"/>
      <c r="B99" s="121"/>
      <c r="C99" s="122" t="s">
        <v>22</v>
      </c>
      <c r="D99" s="125">
        <v>1</v>
      </c>
      <c r="E99" s="122">
        <v>0</v>
      </c>
      <c r="F99" s="125">
        <v>1</v>
      </c>
      <c r="G99" s="122">
        <v>0</v>
      </c>
      <c r="H99" s="125">
        <v>1</v>
      </c>
      <c r="I99" s="122">
        <v>0</v>
      </c>
      <c r="J99" s="125">
        <v>2</v>
      </c>
      <c r="K99" s="122">
        <v>0</v>
      </c>
      <c r="L99" s="125">
        <v>4</v>
      </c>
      <c r="M99" s="122">
        <v>0</v>
      </c>
      <c r="N99" s="132">
        <f t="shared" si="26"/>
        <v>1.8</v>
      </c>
      <c r="O99" s="133">
        <f t="shared" si="27"/>
        <v>0</v>
      </c>
    </row>
    <row r="100" spans="1:15" ht="11.25" customHeight="1">
      <c r="A100" s="129"/>
      <c r="B100" s="121"/>
      <c r="C100" s="130" t="s">
        <v>10</v>
      </c>
      <c r="D100" s="131">
        <f aca="true" t="shared" si="28" ref="D100:K100">SUM(D93:D99)</f>
        <v>100</v>
      </c>
      <c r="E100" s="130">
        <f t="shared" si="28"/>
        <v>16</v>
      </c>
      <c r="F100" s="131">
        <f t="shared" si="28"/>
        <v>78</v>
      </c>
      <c r="G100" s="130">
        <f t="shared" si="28"/>
        <v>11</v>
      </c>
      <c r="H100" s="131">
        <f t="shared" si="28"/>
        <v>72</v>
      </c>
      <c r="I100" s="130">
        <f t="shared" si="28"/>
        <v>12</v>
      </c>
      <c r="J100" s="131">
        <f t="shared" si="28"/>
        <v>82</v>
      </c>
      <c r="K100" s="130">
        <f t="shared" si="28"/>
        <v>17</v>
      </c>
      <c r="L100" s="131">
        <f>SUM(L93:L99)</f>
        <v>88</v>
      </c>
      <c r="M100" s="130">
        <f>SUM(M93:M99)</f>
        <v>21</v>
      </c>
      <c r="N100" s="164">
        <f>(H100+J100+L100+D100+F100)/5</f>
        <v>84</v>
      </c>
      <c r="O100" s="165">
        <f>(I100+K100+M100+E100+G100)/5</f>
        <v>15.4</v>
      </c>
    </row>
    <row r="101" spans="1:15" ht="11.25" customHeight="1">
      <c r="A101" s="129"/>
      <c r="B101" s="121"/>
      <c r="C101" s="130"/>
      <c r="D101" s="131"/>
      <c r="E101" s="130"/>
      <c r="F101" s="131"/>
      <c r="G101" s="130"/>
      <c r="H101" s="131"/>
      <c r="I101" s="130"/>
      <c r="J101" s="131"/>
      <c r="K101" s="130"/>
      <c r="L101" s="131"/>
      <c r="M101" s="130"/>
      <c r="N101" s="164"/>
      <c r="O101" s="165"/>
    </row>
    <row r="102" spans="1:15" ht="11.25">
      <c r="A102" s="232" t="s">
        <v>115</v>
      </c>
      <c r="B102" s="121">
        <v>1963</v>
      </c>
      <c r="C102" s="122" t="s">
        <v>4</v>
      </c>
      <c r="D102" s="125">
        <v>69</v>
      </c>
      <c r="E102" s="122">
        <v>22</v>
      </c>
      <c r="F102" s="125">
        <v>76</v>
      </c>
      <c r="G102" s="122">
        <v>24</v>
      </c>
      <c r="H102" s="125">
        <v>55</v>
      </c>
      <c r="I102" s="122">
        <v>16</v>
      </c>
      <c r="J102" s="125">
        <v>75</v>
      </c>
      <c r="K102" s="122">
        <v>15</v>
      </c>
      <c r="L102" s="125">
        <v>69</v>
      </c>
      <c r="M102" s="122">
        <v>16</v>
      </c>
      <c r="N102" s="132">
        <f aca="true" t="shared" si="29" ref="N102:N108">AVERAGE(L102,J102,H102,F102,D102)</f>
        <v>68.8</v>
      </c>
      <c r="O102" s="133">
        <f aca="true" t="shared" si="30" ref="O102:O108">AVERAGE(M102,K102,I102,G102,E102)</f>
        <v>18.6</v>
      </c>
    </row>
    <row r="103" spans="1:15" ht="11.25" customHeight="1">
      <c r="A103" s="233"/>
      <c r="B103" s="121"/>
      <c r="C103" s="122" t="s">
        <v>5</v>
      </c>
      <c r="D103" s="125">
        <v>2</v>
      </c>
      <c r="E103" s="122">
        <v>3</v>
      </c>
      <c r="F103" s="125">
        <v>2</v>
      </c>
      <c r="G103" s="122">
        <v>3</v>
      </c>
      <c r="H103" s="125">
        <v>3</v>
      </c>
      <c r="I103" s="122">
        <v>4</v>
      </c>
      <c r="J103" s="125">
        <v>4</v>
      </c>
      <c r="K103" s="122">
        <v>4</v>
      </c>
      <c r="L103" s="125">
        <v>2</v>
      </c>
      <c r="M103" s="122">
        <v>4</v>
      </c>
      <c r="N103" s="132">
        <f t="shared" si="29"/>
        <v>2.6</v>
      </c>
      <c r="O103" s="133">
        <f t="shared" si="30"/>
        <v>3.6</v>
      </c>
    </row>
    <row r="104" spans="1:15" ht="11.25" customHeight="1">
      <c r="A104" s="129"/>
      <c r="B104" s="121"/>
      <c r="C104" s="122" t="s">
        <v>6</v>
      </c>
      <c r="D104" s="125">
        <v>0</v>
      </c>
      <c r="E104" s="122">
        <v>0</v>
      </c>
      <c r="F104" s="125">
        <v>1</v>
      </c>
      <c r="G104" s="122">
        <v>0</v>
      </c>
      <c r="H104" s="125">
        <v>2</v>
      </c>
      <c r="I104" s="122">
        <v>0</v>
      </c>
      <c r="J104" s="125">
        <v>1</v>
      </c>
      <c r="K104" s="122">
        <v>1</v>
      </c>
      <c r="L104" s="125">
        <v>1</v>
      </c>
      <c r="M104" s="122">
        <v>1</v>
      </c>
      <c r="N104" s="132">
        <f t="shared" si="29"/>
        <v>1</v>
      </c>
      <c r="O104" s="133">
        <f t="shared" si="30"/>
        <v>0.4</v>
      </c>
    </row>
    <row r="105" spans="1:15" ht="11.25" customHeight="1">
      <c r="A105" s="129"/>
      <c r="B105" s="121"/>
      <c r="C105" s="122" t="s">
        <v>7</v>
      </c>
      <c r="D105" s="125">
        <v>0</v>
      </c>
      <c r="E105" s="122">
        <v>0</v>
      </c>
      <c r="F105" s="125">
        <v>2</v>
      </c>
      <c r="G105" s="122">
        <v>0</v>
      </c>
      <c r="H105" s="125">
        <v>0</v>
      </c>
      <c r="I105" s="122">
        <v>0</v>
      </c>
      <c r="J105" s="125">
        <v>0</v>
      </c>
      <c r="K105" s="122">
        <v>2</v>
      </c>
      <c r="L105" s="125">
        <v>0</v>
      </c>
      <c r="M105" s="122">
        <v>3</v>
      </c>
      <c r="N105" s="132">
        <f t="shared" si="29"/>
        <v>0.4</v>
      </c>
      <c r="O105" s="133">
        <f t="shared" si="30"/>
        <v>1</v>
      </c>
    </row>
    <row r="106" spans="1:15" ht="11.25" customHeight="1">
      <c r="A106" s="129"/>
      <c r="B106" s="121"/>
      <c r="C106" s="122" t="s">
        <v>8</v>
      </c>
      <c r="D106" s="125">
        <v>0</v>
      </c>
      <c r="E106" s="122">
        <v>0</v>
      </c>
      <c r="F106" s="125">
        <v>1</v>
      </c>
      <c r="G106" s="122">
        <v>0</v>
      </c>
      <c r="H106" s="125">
        <v>1</v>
      </c>
      <c r="I106" s="122">
        <v>0</v>
      </c>
      <c r="J106" s="125">
        <v>2</v>
      </c>
      <c r="K106" s="122">
        <v>0</v>
      </c>
      <c r="L106" s="125">
        <v>3</v>
      </c>
      <c r="M106" s="122">
        <v>0</v>
      </c>
      <c r="N106" s="132">
        <f t="shared" si="29"/>
        <v>1.4</v>
      </c>
      <c r="O106" s="133">
        <f t="shared" si="30"/>
        <v>0</v>
      </c>
    </row>
    <row r="107" spans="1:15" ht="11.25" customHeight="1">
      <c r="A107" s="129"/>
      <c r="B107" s="121"/>
      <c r="C107" s="122" t="s">
        <v>9</v>
      </c>
      <c r="D107" s="125">
        <v>3</v>
      </c>
      <c r="E107" s="122">
        <v>2</v>
      </c>
      <c r="F107" s="125">
        <v>4</v>
      </c>
      <c r="G107" s="122">
        <v>1</v>
      </c>
      <c r="H107" s="125">
        <v>5</v>
      </c>
      <c r="I107" s="122">
        <v>0</v>
      </c>
      <c r="J107" s="125">
        <v>4</v>
      </c>
      <c r="K107" s="122">
        <v>0</v>
      </c>
      <c r="L107" s="125">
        <v>1</v>
      </c>
      <c r="M107" s="122">
        <v>0</v>
      </c>
      <c r="N107" s="132">
        <f t="shared" si="29"/>
        <v>3.4</v>
      </c>
      <c r="O107" s="133">
        <f t="shared" si="30"/>
        <v>0.6</v>
      </c>
    </row>
    <row r="108" spans="1:15" ht="11.25" customHeight="1">
      <c r="A108" s="129"/>
      <c r="B108" s="121"/>
      <c r="C108" s="122" t="s">
        <v>22</v>
      </c>
      <c r="D108" s="125">
        <v>1</v>
      </c>
      <c r="E108" s="122">
        <v>0</v>
      </c>
      <c r="F108" s="125">
        <v>1</v>
      </c>
      <c r="G108" s="122">
        <v>0</v>
      </c>
      <c r="H108" s="125">
        <v>0</v>
      </c>
      <c r="I108" s="122">
        <v>1</v>
      </c>
      <c r="J108" s="125">
        <v>0</v>
      </c>
      <c r="K108" s="122">
        <v>2</v>
      </c>
      <c r="L108" s="125">
        <v>0</v>
      </c>
      <c r="M108" s="122">
        <v>0</v>
      </c>
      <c r="N108" s="132">
        <f t="shared" si="29"/>
        <v>0.4</v>
      </c>
      <c r="O108" s="133">
        <f t="shared" si="30"/>
        <v>0.6</v>
      </c>
    </row>
    <row r="109" spans="1:15" ht="11.25" customHeight="1">
      <c r="A109" s="129"/>
      <c r="B109" s="121"/>
      <c r="C109" s="130" t="s">
        <v>10</v>
      </c>
      <c r="D109" s="131">
        <f aca="true" t="shared" si="31" ref="D109:K109">SUM(D102:D108)</f>
        <v>75</v>
      </c>
      <c r="E109" s="130">
        <f t="shared" si="31"/>
        <v>27</v>
      </c>
      <c r="F109" s="131">
        <f t="shared" si="31"/>
        <v>87</v>
      </c>
      <c r="G109" s="130">
        <f t="shared" si="31"/>
        <v>28</v>
      </c>
      <c r="H109" s="131">
        <f t="shared" si="31"/>
        <v>66</v>
      </c>
      <c r="I109" s="130">
        <f t="shared" si="31"/>
        <v>21</v>
      </c>
      <c r="J109" s="131">
        <f t="shared" si="31"/>
        <v>86</v>
      </c>
      <c r="K109" s="130">
        <f t="shared" si="31"/>
        <v>24</v>
      </c>
      <c r="L109" s="131">
        <f>SUM(L102:L108)</f>
        <v>76</v>
      </c>
      <c r="M109" s="130">
        <f>SUM(M102:M108)</f>
        <v>24</v>
      </c>
      <c r="N109" s="164">
        <f>(H109+J109+L109+D109+F109)/5</f>
        <v>78</v>
      </c>
      <c r="O109" s="165">
        <f>(I109+K109+M109+E109+G109)/5</f>
        <v>24.8</v>
      </c>
    </row>
    <row r="110" spans="1:15" ht="11.25" customHeight="1">
      <c r="A110" s="129"/>
      <c r="B110" s="121"/>
      <c r="C110" s="122"/>
      <c r="D110" s="125"/>
      <c r="E110" s="122"/>
      <c r="F110" s="125"/>
      <c r="G110" s="122"/>
      <c r="H110" s="125"/>
      <c r="I110" s="122"/>
      <c r="J110" s="125"/>
      <c r="K110" s="122"/>
      <c r="L110" s="125"/>
      <c r="M110" s="122"/>
      <c r="N110" s="132"/>
      <c r="O110" s="133"/>
    </row>
    <row r="111" spans="1:15" ht="11.25">
      <c r="A111" s="232" t="s">
        <v>53</v>
      </c>
      <c r="B111" s="121">
        <v>1963</v>
      </c>
      <c r="C111" s="122" t="s">
        <v>4</v>
      </c>
      <c r="D111" s="125">
        <v>25</v>
      </c>
      <c r="E111" s="122">
        <v>2</v>
      </c>
      <c r="F111" s="125">
        <v>25</v>
      </c>
      <c r="G111" s="122">
        <v>3</v>
      </c>
      <c r="H111" s="125">
        <v>31</v>
      </c>
      <c r="I111" s="122">
        <v>7</v>
      </c>
      <c r="J111" s="125">
        <v>39</v>
      </c>
      <c r="K111" s="122">
        <v>8</v>
      </c>
      <c r="L111" s="125">
        <v>31</v>
      </c>
      <c r="M111" s="122">
        <v>7</v>
      </c>
      <c r="N111" s="132">
        <f aca="true" t="shared" si="32" ref="N111:N117">AVERAGE(L111,J111,H111,F111,D111)</f>
        <v>30.2</v>
      </c>
      <c r="O111" s="133">
        <f aca="true" t="shared" si="33" ref="O111:O117">AVERAGE(M111,K111,I111,G111,E111)</f>
        <v>5.4</v>
      </c>
    </row>
    <row r="112" spans="1:15" ht="11.25" customHeight="1">
      <c r="A112" s="233"/>
      <c r="B112" s="121"/>
      <c r="C112" s="122" t="s">
        <v>5</v>
      </c>
      <c r="D112" s="125">
        <v>2</v>
      </c>
      <c r="E112" s="122">
        <v>0</v>
      </c>
      <c r="F112" s="125">
        <v>0</v>
      </c>
      <c r="G112" s="122">
        <v>0</v>
      </c>
      <c r="H112" s="125">
        <v>1</v>
      </c>
      <c r="I112" s="122">
        <v>0</v>
      </c>
      <c r="J112" s="125">
        <v>1</v>
      </c>
      <c r="K112" s="122">
        <v>0</v>
      </c>
      <c r="L112" s="125">
        <v>2</v>
      </c>
      <c r="M112" s="122">
        <v>0</v>
      </c>
      <c r="N112" s="132">
        <f t="shared" si="32"/>
        <v>1.2</v>
      </c>
      <c r="O112" s="133">
        <f t="shared" si="33"/>
        <v>0</v>
      </c>
    </row>
    <row r="113" spans="1:15" ht="11.25" customHeight="1">
      <c r="A113" s="129"/>
      <c r="B113" s="121"/>
      <c r="C113" s="122" t="s">
        <v>6</v>
      </c>
      <c r="D113" s="125">
        <v>0</v>
      </c>
      <c r="E113" s="122">
        <v>0</v>
      </c>
      <c r="F113" s="125">
        <v>0</v>
      </c>
      <c r="G113" s="122">
        <v>0</v>
      </c>
      <c r="H113" s="125">
        <v>0</v>
      </c>
      <c r="I113" s="122">
        <v>0</v>
      </c>
      <c r="J113" s="125">
        <v>1</v>
      </c>
      <c r="K113" s="122">
        <v>0</v>
      </c>
      <c r="L113" s="125">
        <v>1</v>
      </c>
      <c r="M113" s="122">
        <v>0</v>
      </c>
      <c r="N113" s="132">
        <f t="shared" si="32"/>
        <v>0.4</v>
      </c>
      <c r="O113" s="133">
        <f t="shared" si="33"/>
        <v>0</v>
      </c>
    </row>
    <row r="114" spans="1:15" ht="11.25" customHeight="1">
      <c r="A114" s="129"/>
      <c r="B114" s="121"/>
      <c r="C114" s="122" t="s">
        <v>7</v>
      </c>
      <c r="D114" s="125">
        <v>0</v>
      </c>
      <c r="E114" s="122">
        <v>0</v>
      </c>
      <c r="F114" s="125">
        <v>0</v>
      </c>
      <c r="G114" s="122">
        <v>0</v>
      </c>
      <c r="H114" s="125">
        <v>1</v>
      </c>
      <c r="I114" s="122">
        <v>0</v>
      </c>
      <c r="J114" s="125">
        <v>1</v>
      </c>
      <c r="K114" s="122">
        <v>0</v>
      </c>
      <c r="L114" s="125">
        <v>1</v>
      </c>
      <c r="M114" s="122">
        <v>0</v>
      </c>
      <c r="N114" s="132">
        <f t="shared" si="32"/>
        <v>0.6</v>
      </c>
      <c r="O114" s="133">
        <f t="shared" si="33"/>
        <v>0</v>
      </c>
    </row>
    <row r="115" spans="1:15" ht="11.25" customHeight="1">
      <c r="A115" s="129"/>
      <c r="B115" s="121"/>
      <c r="C115" s="122" t="s">
        <v>8</v>
      </c>
      <c r="D115" s="125">
        <v>0</v>
      </c>
      <c r="E115" s="122">
        <v>0</v>
      </c>
      <c r="F115" s="125">
        <v>0</v>
      </c>
      <c r="G115" s="122">
        <v>0</v>
      </c>
      <c r="H115" s="125">
        <v>0</v>
      </c>
      <c r="I115" s="122">
        <v>0</v>
      </c>
      <c r="J115" s="125">
        <v>0</v>
      </c>
      <c r="K115" s="122">
        <v>0</v>
      </c>
      <c r="L115" s="125">
        <v>0</v>
      </c>
      <c r="M115" s="122">
        <v>0</v>
      </c>
      <c r="N115" s="132">
        <f t="shared" si="32"/>
        <v>0</v>
      </c>
      <c r="O115" s="133">
        <f t="shared" si="33"/>
        <v>0</v>
      </c>
    </row>
    <row r="116" spans="1:15" ht="11.25" customHeight="1">
      <c r="A116" s="129"/>
      <c r="B116" s="121"/>
      <c r="C116" s="122" t="s">
        <v>9</v>
      </c>
      <c r="D116" s="125">
        <v>9</v>
      </c>
      <c r="E116" s="122">
        <v>0</v>
      </c>
      <c r="F116" s="125">
        <v>11</v>
      </c>
      <c r="G116" s="122">
        <v>0</v>
      </c>
      <c r="H116" s="125">
        <v>11</v>
      </c>
      <c r="I116" s="122">
        <v>0</v>
      </c>
      <c r="J116" s="125">
        <v>5</v>
      </c>
      <c r="K116" s="122">
        <v>0</v>
      </c>
      <c r="L116" s="125">
        <v>4</v>
      </c>
      <c r="M116" s="122">
        <v>0</v>
      </c>
      <c r="N116" s="132">
        <f t="shared" si="32"/>
        <v>8</v>
      </c>
      <c r="O116" s="133">
        <f t="shared" si="33"/>
        <v>0</v>
      </c>
    </row>
    <row r="117" spans="1:15" ht="11.25" customHeight="1">
      <c r="A117" s="129"/>
      <c r="B117" s="121"/>
      <c r="C117" s="122" t="s">
        <v>22</v>
      </c>
      <c r="D117" s="125">
        <v>1</v>
      </c>
      <c r="E117" s="122">
        <v>0</v>
      </c>
      <c r="F117" s="125">
        <v>2</v>
      </c>
      <c r="G117" s="122">
        <v>0</v>
      </c>
      <c r="H117" s="125">
        <v>0</v>
      </c>
      <c r="I117" s="122">
        <v>0</v>
      </c>
      <c r="J117" s="125">
        <v>0</v>
      </c>
      <c r="K117" s="122">
        <v>0</v>
      </c>
      <c r="L117" s="125">
        <v>0</v>
      </c>
      <c r="M117" s="122">
        <v>0</v>
      </c>
      <c r="N117" s="132">
        <f t="shared" si="32"/>
        <v>0.6</v>
      </c>
      <c r="O117" s="133">
        <f t="shared" si="33"/>
        <v>0</v>
      </c>
    </row>
    <row r="118" spans="1:15" ht="11.25" customHeight="1">
      <c r="A118" s="129"/>
      <c r="B118" s="121"/>
      <c r="C118" s="130" t="s">
        <v>10</v>
      </c>
      <c r="D118" s="131">
        <f aca="true" t="shared" si="34" ref="D118:K118">SUM(D111:D117)</f>
        <v>37</v>
      </c>
      <c r="E118" s="130">
        <f t="shared" si="34"/>
        <v>2</v>
      </c>
      <c r="F118" s="131">
        <f t="shared" si="34"/>
        <v>38</v>
      </c>
      <c r="G118" s="130">
        <f t="shared" si="34"/>
        <v>3</v>
      </c>
      <c r="H118" s="131">
        <f t="shared" si="34"/>
        <v>44</v>
      </c>
      <c r="I118" s="130">
        <f t="shared" si="34"/>
        <v>7</v>
      </c>
      <c r="J118" s="131">
        <f t="shared" si="34"/>
        <v>47</v>
      </c>
      <c r="K118" s="130">
        <f t="shared" si="34"/>
        <v>8</v>
      </c>
      <c r="L118" s="131">
        <f>SUM(L111:L117)</f>
        <v>39</v>
      </c>
      <c r="M118" s="130">
        <f>SUM(M111:M117)</f>
        <v>7</v>
      </c>
      <c r="N118" s="164">
        <f>(H118+J118+L118+D118+F118)/5</f>
        <v>41</v>
      </c>
      <c r="O118" s="165">
        <f>(I118+K118+M118+E118+G118)/5</f>
        <v>5.4</v>
      </c>
    </row>
    <row r="119" spans="1:15" ht="11.25" customHeight="1">
      <c r="A119" s="129"/>
      <c r="B119" s="121"/>
      <c r="C119" s="122"/>
      <c r="D119" s="125"/>
      <c r="E119" s="122"/>
      <c r="F119" s="125"/>
      <c r="G119" s="122"/>
      <c r="H119" s="125"/>
      <c r="I119" s="122"/>
      <c r="J119" s="125"/>
      <c r="K119" s="122"/>
      <c r="L119" s="125"/>
      <c r="M119" s="122"/>
      <c r="N119" s="132"/>
      <c r="O119" s="133"/>
    </row>
    <row r="120" spans="1:15" ht="11.25">
      <c r="A120" s="232" t="s">
        <v>56</v>
      </c>
      <c r="B120" s="121">
        <v>1972</v>
      </c>
      <c r="C120" s="122" t="s">
        <v>4</v>
      </c>
      <c r="D120" s="125">
        <v>2</v>
      </c>
      <c r="E120" s="122">
        <v>5</v>
      </c>
      <c r="F120" s="125">
        <v>3</v>
      </c>
      <c r="G120" s="122">
        <v>4</v>
      </c>
      <c r="H120" s="125">
        <v>3</v>
      </c>
      <c r="I120" s="122">
        <v>2</v>
      </c>
      <c r="J120" s="125">
        <v>2</v>
      </c>
      <c r="K120" s="122">
        <v>1</v>
      </c>
      <c r="L120" s="125">
        <v>5</v>
      </c>
      <c r="M120" s="122">
        <v>5</v>
      </c>
      <c r="N120" s="132">
        <f aca="true" t="shared" si="35" ref="N120:N126">AVERAGE(L120,J120,H120,F120,D120)</f>
        <v>3</v>
      </c>
      <c r="O120" s="133">
        <f aca="true" t="shared" si="36" ref="O120:O126">AVERAGE(M120,K120,I120,G120,E120)</f>
        <v>3.4</v>
      </c>
    </row>
    <row r="121" spans="1:15" ht="11.25" customHeight="1">
      <c r="A121" s="233"/>
      <c r="B121" s="121"/>
      <c r="C121" s="122" t="s">
        <v>5</v>
      </c>
      <c r="D121" s="125">
        <v>0</v>
      </c>
      <c r="E121" s="122">
        <v>0</v>
      </c>
      <c r="F121" s="125">
        <v>0</v>
      </c>
      <c r="G121" s="122">
        <v>0</v>
      </c>
      <c r="H121" s="125">
        <v>0</v>
      </c>
      <c r="I121" s="122">
        <v>1</v>
      </c>
      <c r="J121" s="125">
        <v>0</v>
      </c>
      <c r="K121" s="122">
        <v>1</v>
      </c>
      <c r="L121" s="125">
        <v>0</v>
      </c>
      <c r="M121" s="122">
        <v>2</v>
      </c>
      <c r="N121" s="132">
        <f t="shared" si="35"/>
        <v>0</v>
      </c>
      <c r="O121" s="133">
        <f t="shared" si="36"/>
        <v>0.8</v>
      </c>
    </row>
    <row r="122" spans="1:15" ht="11.25" customHeight="1">
      <c r="A122" s="129"/>
      <c r="B122" s="121"/>
      <c r="C122" s="122" t="s">
        <v>6</v>
      </c>
      <c r="D122" s="125">
        <v>1</v>
      </c>
      <c r="E122" s="122">
        <v>0</v>
      </c>
      <c r="F122" s="125">
        <v>1</v>
      </c>
      <c r="G122" s="122">
        <v>0</v>
      </c>
      <c r="H122" s="125">
        <v>1</v>
      </c>
      <c r="I122" s="122">
        <v>0</v>
      </c>
      <c r="J122" s="125">
        <v>0</v>
      </c>
      <c r="K122" s="122">
        <v>0</v>
      </c>
      <c r="L122" s="125">
        <v>0</v>
      </c>
      <c r="M122" s="122">
        <v>0</v>
      </c>
      <c r="N122" s="132">
        <f t="shared" si="35"/>
        <v>0.6</v>
      </c>
      <c r="O122" s="133">
        <f t="shared" si="36"/>
        <v>0</v>
      </c>
    </row>
    <row r="123" spans="1:15" ht="11.25" customHeight="1">
      <c r="A123" s="129"/>
      <c r="B123" s="121"/>
      <c r="C123" s="122" t="s">
        <v>7</v>
      </c>
      <c r="D123" s="125">
        <v>0</v>
      </c>
      <c r="E123" s="122">
        <v>0</v>
      </c>
      <c r="F123" s="125">
        <v>1</v>
      </c>
      <c r="G123" s="122">
        <v>0</v>
      </c>
      <c r="H123" s="125">
        <v>0</v>
      </c>
      <c r="I123" s="122">
        <v>0</v>
      </c>
      <c r="J123" s="125">
        <v>0</v>
      </c>
      <c r="K123" s="122">
        <v>0</v>
      </c>
      <c r="L123" s="125">
        <v>0</v>
      </c>
      <c r="M123" s="122">
        <v>0</v>
      </c>
      <c r="N123" s="132">
        <f t="shared" si="35"/>
        <v>0.2</v>
      </c>
      <c r="O123" s="133">
        <f t="shared" si="36"/>
        <v>0</v>
      </c>
    </row>
    <row r="124" spans="1:15" ht="11.25" customHeight="1">
      <c r="A124" s="129"/>
      <c r="B124" s="121"/>
      <c r="C124" s="122" t="s">
        <v>8</v>
      </c>
      <c r="D124" s="125">
        <v>0</v>
      </c>
      <c r="E124" s="122">
        <v>1</v>
      </c>
      <c r="F124" s="125">
        <v>0</v>
      </c>
      <c r="G124" s="122">
        <v>1</v>
      </c>
      <c r="H124" s="125">
        <v>0</v>
      </c>
      <c r="I124" s="122">
        <v>0</v>
      </c>
      <c r="J124" s="125">
        <v>0</v>
      </c>
      <c r="K124" s="122">
        <v>0</v>
      </c>
      <c r="L124" s="125">
        <v>0</v>
      </c>
      <c r="M124" s="122">
        <v>0</v>
      </c>
      <c r="N124" s="132">
        <f t="shared" si="35"/>
        <v>0</v>
      </c>
      <c r="O124" s="133">
        <f t="shared" si="36"/>
        <v>0.4</v>
      </c>
    </row>
    <row r="125" spans="1:15" ht="11.25" customHeight="1">
      <c r="A125" s="129"/>
      <c r="B125" s="121"/>
      <c r="C125" s="122" t="s">
        <v>9</v>
      </c>
      <c r="D125" s="125">
        <v>0</v>
      </c>
      <c r="E125" s="122">
        <v>0</v>
      </c>
      <c r="F125" s="125">
        <v>0</v>
      </c>
      <c r="G125" s="122">
        <v>0</v>
      </c>
      <c r="H125" s="125">
        <v>0</v>
      </c>
      <c r="I125" s="122">
        <v>0</v>
      </c>
      <c r="J125" s="125">
        <v>0</v>
      </c>
      <c r="K125" s="122">
        <v>0</v>
      </c>
      <c r="L125" s="125">
        <v>0</v>
      </c>
      <c r="M125" s="122">
        <v>0</v>
      </c>
      <c r="N125" s="132">
        <f t="shared" si="35"/>
        <v>0</v>
      </c>
      <c r="O125" s="133">
        <f t="shared" si="36"/>
        <v>0</v>
      </c>
    </row>
    <row r="126" spans="1:15" ht="11.25" customHeight="1">
      <c r="A126" s="129"/>
      <c r="B126" s="121"/>
      <c r="C126" s="122" t="s">
        <v>22</v>
      </c>
      <c r="D126" s="125">
        <v>0</v>
      </c>
      <c r="E126" s="122">
        <v>0</v>
      </c>
      <c r="F126" s="125">
        <v>0</v>
      </c>
      <c r="G126" s="122">
        <v>0</v>
      </c>
      <c r="H126" s="125">
        <v>0</v>
      </c>
      <c r="I126" s="122">
        <v>0</v>
      </c>
      <c r="J126" s="125">
        <v>0</v>
      </c>
      <c r="K126" s="122">
        <v>0</v>
      </c>
      <c r="L126" s="125">
        <v>0</v>
      </c>
      <c r="M126" s="122">
        <v>0</v>
      </c>
      <c r="N126" s="132">
        <f t="shared" si="35"/>
        <v>0</v>
      </c>
      <c r="O126" s="133">
        <f t="shared" si="36"/>
        <v>0</v>
      </c>
    </row>
    <row r="127" spans="1:15" ht="11.25" customHeight="1">
      <c r="A127" s="129"/>
      <c r="B127" s="121"/>
      <c r="C127" s="130" t="s">
        <v>10</v>
      </c>
      <c r="D127" s="131">
        <f aca="true" t="shared" si="37" ref="D127:K127">SUM(D120:D126)</f>
        <v>3</v>
      </c>
      <c r="E127" s="130">
        <f t="shared" si="37"/>
        <v>6</v>
      </c>
      <c r="F127" s="131">
        <f t="shared" si="37"/>
        <v>5</v>
      </c>
      <c r="G127" s="130">
        <f t="shared" si="37"/>
        <v>5</v>
      </c>
      <c r="H127" s="131">
        <f t="shared" si="37"/>
        <v>4</v>
      </c>
      <c r="I127" s="130">
        <f t="shared" si="37"/>
        <v>3</v>
      </c>
      <c r="J127" s="131">
        <f t="shared" si="37"/>
        <v>2</v>
      </c>
      <c r="K127" s="130">
        <f t="shared" si="37"/>
        <v>2</v>
      </c>
      <c r="L127" s="131">
        <f>SUM(L120:L126)</f>
        <v>5</v>
      </c>
      <c r="M127" s="130">
        <f>SUM(M120:M126)</f>
        <v>7</v>
      </c>
      <c r="N127" s="164">
        <f>(H127+J127+L127+D127+F127)/5</f>
        <v>3.8</v>
      </c>
      <c r="O127" s="165">
        <f>(I127+K127+M127+E127+G127)/5</f>
        <v>4.6</v>
      </c>
    </row>
    <row r="128" spans="1:15" ht="11.25" customHeight="1">
      <c r="A128" s="129"/>
      <c r="B128" s="121"/>
      <c r="C128" s="122"/>
      <c r="D128" s="125"/>
      <c r="E128" s="122"/>
      <c r="F128" s="125"/>
      <c r="G128" s="122"/>
      <c r="H128" s="125"/>
      <c r="I128" s="122"/>
      <c r="J128" s="125"/>
      <c r="K128" s="122"/>
      <c r="L128" s="125"/>
      <c r="M128" s="122"/>
      <c r="N128" s="132"/>
      <c r="O128" s="133"/>
    </row>
    <row r="129" spans="1:15" ht="11.25" customHeight="1">
      <c r="A129" s="129" t="s">
        <v>57</v>
      </c>
      <c r="B129" s="121">
        <v>1974</v>
      </c>
      <c r="C129" s="122" t="s">
        <v>4</v>
      </c>
      <c r="D129" s="125">
        <v>15</v>
      </c>
      <c r="E129" s="122">
        <v>43</v>
      </c>
      <c r="F129" s="125">
        <v>13</v>
      </c>
      <c r="G129" s="122">
        <v>37</v>
      </c>
      <c r="H129" s="125">
        <v>10</v>
      </c>
      <c r="I129" s="122">
        <v>28</v>
      </c>
      <c r="J129" s="125">
        <v>7</v>
      </c>
      <c r="K129" s="122">
        <v>29</v>
      </c>
      <c r="L129" s="125">
        <v>14</v>
      </c>
      <c r="M129" s="122">
        <v>31</v>
      </c>
      <c r="N129" s="132">
        <f aca="true" t="shared" si="38" ref="N129:N135">AVERAGE(L129,J129,H129,F129,D129)</f>
        <v>11.8</v>
      </c>
      <c r="O129" s="133">
        <f aca="true" t="shared" si="39" ref="O129:O135">AVERAGE(M129,K129,I129,G129,E129)</f>
        <v>33.6</v>
      </c>
    </row>
    <row r="130" spans="1:15" ht="11.25" customHeight="1">
      <c r="A130" s="129"/>
      <c r="B130" s="121"/>
      <c r="C130" s="122" t="s">
        <v>5</v>
      </c>
      <c r="D130" s="125">
        <v>1</v>
      </c>
      <c r="E130" s="122">
        <v>7</v>
      </c>
      <c r="F130" s="125">
        <v>1</v>
      </c>
      <c r="G130" s="122">
        <v>7</v>
      </c>
      <c r="H130" s="125">
        <v>1</v>
      </c>
      <c r="I130" s="122">
        <v>7</v>
      </c>
      <c r="J130" s="125">
        <v>2</v>
      </c>
      <c r="K130" s="122">
        <v>7</v>
      </c>
      <c r="L130" s="125">
        <v>0</v>
      </c>
      <c r="M130" s="122">
        <v>2</v>
      </c>
      <c r="N130" s="132">
        <f t="shared" si="38"/>
        <v>1</v>
      </c>
      <c r="O130" s="133">
        <f t="shared" si="39"/>
        <v>6</v>
      </c>
    </row>
    <row r="131" spans="1:15" ht="11.25" customHeight="1">
      <c r="A131" s="129"/>
      <c r="B131" s="121"/>
      <c r="C131" s="122" t="s">
        <v>6</v>
      </c>
      <c r="D131" s="125">
        <v>0</v>
      </c>
      <c r="E131" s="122">
        <v>2</v>
      </c>
      <c r="F131" s="125">
        <v>0</v>
      </c>
      <c r="G131" s="122">
        <v>2</v>
      </c>
      <c r="H131" s="125">
        <v>0</v>
      </c>
      <c r="I131" s="122">
        <v>2</v>
      </c>
      <c r="J131" s="125">
        <v>0</v>
      </c>
      <c r="K131" s="122">
        <v>2</v>
      </c>
      <c r="L131" s="125">
        <v>0</v>
      </c>
      <c r="M131" s="122">
        <v>2</v>
      </c>
      <c r="N131" s="132">
        <f t="shared" si="38"/>
        <v>0</v>
      </c>
      <c r="O131" s="133">
        <f t="shared" si="39"/>
        <v>2</v>
      </c>
    </row>
    <row r="132" spans="1:15" ht="11.25" customHeight="1">
      <c r="A132" s="129"/>
      <c r="B132" s="121"/>
      <c r="C132" s="122" t="s">
        <v>7</v>
      </c>
      <c r="D132" s="125">
        <v>0</v>
      </c>
      <c r="E132" s="122">
        <v>0</v>
      </c>
      <c r="F132" s="125">
        <v>0</v>
      </c>
      <c r="G132" s="122">
        <v>0</v>
      </c>
      <c r="H132" s="125">
        <v>0</v>
      </c>
      <c r="I132" s="122">
        <v>0</v>
      </c>
      <c r="J132" s="125">
        <v>0</v>
      </c>
      <c r="K132" s="122">
        <v>0</v>
      </c>
      <c r="L132" s="125">
        <v>0</v>
      </c>
      <c r="M132" s="122">
        <v>0</v>
      </c>
      <c r="N132" s="132">
        <f t="shared" si="38"/>
        <v>0</v>
      </c>
      <c r="O132" s="133">
        <f t="shared" si="39"/>
        <v>0</v>
      </c>
    </row>
    <row r="133" spans="1:15" ht="11.25" customHeight="1">
      <c r="A133" s="129"/>
      <c r="B133" s="121"/>
      <c r="C133" s="122" t="s">
        <v>8</v>
      </c>
      <c r="D133" s="125">
        <v>0</v>
      </c>
      <c r="E133" s="122">
        <v>1</v>
      </c>
      <c r="F133" s="125">
        <v>0</v>
      </c>
      <c r="G133" s="122">
        <v>1</v>
      </c>
      <c r="H133" s="125">
        <v>0</v>
      </c>
      <c r="I133" s="122">
        <v>1</v>
      </c>
      <c r="J133" s="125">
        <v>0</v>
      </c>
      <c r="K133" s="122">
        <v>1</v>
      </c>
      <c r="L133" s="125">
        <v>0</v>
      </c>
      <c r="M133" s="122">
        <v>0</v>
      </c>
      <c r="N133" s="132">
        <f t="shared" si="38"/>
        <v>0</v>
      </c>
      <c r="O133" s="133">
        <f t="shared" si="39"/>
        <v>0.8</v>
      </c>
    </row>
    <row r="134" spans="1:15" ht="11.25" customHeight="1">
      <c r="A134" s="129"/>
      <c r="B134" s="121"/>
      <c r="C134" s="122" t="s">
        <v>9</v>
      </c>
      <c r="D134" s="125">
        <v>0</v>
      </c>
      <c r="E134" s="122">
        <v>1</v>
      </c>
      <c r="F134" s="125">
        <v>0</v>
      </c>
      <c r="G134" s="122">
        <v>0</v>
      </c>
      <c r="H134" s="125">
        <v>0</v>
      </c>
      <c r="I134" s="122">
        <v>0</v>
      </c>
      <c r="J134" s="125">
        <v>0</v>
      </c>
      <c r="K134" s="122">
        <v>0</v>
      </c>
      <c r="L134" s="125">
        <v>0</v>
      </c>
      <c r="M134" s="122">
        <v>0</v>
      </c>
      <c r="N134" s="132">
        <f t="shared" si="38"/>
        <v>0</v>
      </c>
      <c r="O134" s="133">
        <f t="shared" si="39"/>
        <v>0.2</v>
      </c>
    </row>
    <row r="135" spans="1:15" ht="11.25" customHeight="1">
      <c r="A135" s="129"/>
      <c r="B135" s="121"/>
      <c r="C135" s="122" t="s">
        <v>22</v>
      </c>
      <c r="D135" s="125">
        <v>0</v>
      </c>
      <c r="E135" s="122">
        <v>0</v>
      </c>
      <c r="F135" s="125">
        <v>0</v>
      </c>
      <c r="G135" s="122">
        <v>0</v>
      </c>
      <c r="H135" s="125">
        <v>0</v>
      </c>
      <c r="I135" s="122">
        <v>0</v>
      </c>
      <c r="J135" s="125">
        <v>2</v>
      </c>
      <c r="K135" s="122">
        <v>0</v>
      </c>
      <c r="L135" s="125">
        <v>2</v>
      </c>
      <c r="M135" s="122">
        <v>0</v>
      </c>
      <c r="N135" s="132">
        <f t="shared" si="38"/>
        <v>0.8</v>
      </c>
      <c r="O135" s="133">
        <f t="shared" si="39"/>
        <v>0</v>
      </c>
    </row>
    <row r="136" spans="1:15" ht="11.25" customHeight="1">
      <c r="A136" s="129"/>
      <c r="B136" s="121"/>
      <c r="C136" s="130" t="s">
        <v>10</v>
      </c>
      <c r="D136" s="131">
        <f aca="true" t="shared" si="40" ref="D136:K136">SUM(D129:D135)</f>
        <v>16</v>
      </c>
      <c r="E136" s="130">
        <f t="shared" si="40"/>
        <v>54</v>
      </c>
      <c r="F136" s="131">
        <f t="shared" si="40"/>
        <v>14</v>
      </c>
      <c r="G136" s="130">
        <f t="shared" si="40"/>
        <v>47</v>
      </c>
      <c r="H136" s="131">
        <f t="shared" si="40"/>
        <v>11</v>
      </c>
      <c r="I136" s="130">
        <f t="shared" si="40"/>
        <v>38</v>
      </c>
      <c r="J136" s="131">
        <f t="shared" si="40"/>
        <v>11</v>
      </c>
      <c r="K136" s="130">
        <f t="shared" si="40"/>
        <v>39</v>
      </c>
      <c r="L136" s="131">
        <f>SUM(L129:L135)</f>
        <v>16</v>
      </c>
      <c r="M136" s="130">
        <f>SUM(M129:M135)</f>
        <v>35</v>
      </c>
      <c r="N136" s="164">
        <f>(H136+J136+L136+D136+F136)/5</f>
        <v>13.6</v>
      </c>
      <c r="O136" s="165">
        <f>(I136+K136+M136+E136+G136)/5</f>
        <v>42.6</v>
      </c>
    </row>
    <row r="137" spans="1:15" ht="11.25" customHeight="1">
      <c r="A137" s="129"/>
      <c r="B137" s="121"/>
      <c r="C137" s="122"/>
      <c r="D137" s="125"/>
      <c r="E137" s="122"/>
      <c r="F137" s="125"/>
      <c r="G137" s="122"/>
      <c r="H137" s="125"/>
      <c r="I137" s="122"/>
      <c r="J137" s="125"/>
      <c r="K137" s="122"/>
      <c r="L137" s="125"/>
      <c r="M137" s="122"/>
      <c r="N137" s="132"/>
      <c r="O137" s="133"/>
    </row>
    <row r="138" spans="1:15" ht="11.25" customHeight="1">
      <c r="A138" s="129" t="s">
        <v>94</v>
      </c>
      <c r="B138" s="121">
        <v>1975</v>
      </c>
      <c r="C138" s="122" t="s">
        <v>4</v>
      </c>
      <c r="D138" s="125">
        <v>8</v>
      </c>
      <c r="E138" s="122">
        <v>5</v>
      </c>
      <c r="F138" s="125">
        <v>7</v>
      </c>
      <c r="G138" s="122">
        <v>3</v>
      </c>
      <c r="H138" s="125">
        <v>7</v>
      </c>
      <c r="I138" s="122">
        <v>6</v>
      </c>
      <c r="J138" s="125">
        <v>10</v>
      </c>
      <c r="K138" s="122">
        <v>3</v>
      </c>
      <c r="L138" s="125">
        <v>8</v>
      </c>
      <c r="M138" s="122">
        <v>9</v>
      </c>
      <c r="N138" s="132">
        <f aca="true" t="shared" si="41" ref="N138:N144">AVERAGE(L138,J138,H138,F138,D138)</f>
        <v>8</v>
      </c>
      <c r="O138" s="133">
        <f aca="true" t="shared" si="42" ref="O138:O144">AVERAGE(M138,K138,I138,G138,E138)</f>
        <v>5.2</v>
      </c>
    </row>
    <row r="139" spans="1:15" ht="11.25" customHeight="1">
      <c r="A139" s="129"/>
      <c r="B139" s="121"/>
      <c r="C139" s="122" t="s">
        <v>5</v>
      </c>
      <c r="D139" s="125">
        <v>0</v>
      </c>
      <c r="E139" s="122">
        <v>0</v>
      </c>
      <c r="F139" s="125">
        <v>0</v>
      </c>
      <c r="G139" s="122">
        <v>2</v>
      </c>
      <c r="H139" s="125">
        <v>0</v>
      </c>
      <c r="I139" s="122">
        <v>2</v>
      </c>
      <c r="J139" s="125">
        <v>0</v>
      </c>
      <c r="K139" s="122">
        <v>1</v>
      </c>
      <c r="L139" s="125">
        <v>0</v>
      </c>
      <c r="M139" s="122">
        <v>1</v>
      </c>
      <c r="N139" s="132">
        <f t="shared" si="41"/>
        <v>0</v>
      </c>
      <c r="O139" s="133">
        <f t="shared" si="42"/>
        <v>1.2</v>
      </c>
    </row>
    <row r="140" spans="1:15" ht="11.25" customHeight="1">
      <c r="A140" s="129"/>
      <c r="B140" s="121"/>
      <c r="C140" s="122" t="s">
        <v>6</v>
      </c>
      <c r="D140" s="125">
        <v>0</v>
      </c>
      <c r="E140" s="122">
        <v>0</v>
      </c>
      <c r="F140" s="125">
        <v>0</v>
      </c>
      <c r="G140" s="122">
        <v>0</v>
      </c>
      <c r="H140" s="125">
        <v>0</v>
      </c>
      <c r="I140" s="122">
        <v>0</v>
      </c>
      <c r="J140" s="125">
        <v>0</v>
      </c>
      <c r="K140" s="122">
        <v>0</v>
      </c>
      <c r="L140" s="125">
        <v>0</v>
      </c>
      <c r="M140" s="122">
        <v>0</v>
      </c>
      <c r="N140" s="132">
        <f t="shared" si="41"/>
        <v>0</v>
      </c>
      <c r="O140" s="133">
        <f t="shared" si="42"/>
        <v>0</v>
      </c>
    </row>
    <row r="141" spans="1:15" ht="11.25" customHeight="1">
      <c r="A141" s="129"/>
      <c r="B141" s="121"/>
      <c r="C141" s="122" t="s">
        <v>7</v>
      </c>
      <c r="D141" s="125">
        <v>0</v>
      </c>
      <c r="E141" s="122">
        <v>0</v>
      </c>
      <c r="F141" s="125">
        <v>0</v>
      </c>
      <c r="G141" s="122">
        <v>0</v>
      </c>
      <c r="H141" s="125">
        <v>0</v>
      </c>
      <c r="I141" s="122">
        <v>0</v>
      </c>
      <c r="J141" s="125">
        <v>0</v>
      </c>
      <c r="K141" s="122">
        <v>0</v>
      </c>
      <c r="L141" s="125">
        <v>0</v>
      </c>
      <c r="M141" s="122">
        <v>0</v>
      </c>
      <c r="N141" s="132">
        <f t="shared" si="41"/>
        <v>0</v>
      </c>
      <c r="O141" s="133">
        <f t="shared" si="42"/>
        <v>0</v>
      </c>
    </row>
    <row r="142" spans="1:15" ht="11.25" customHeight="1">
      <c r="A142" s="129"/>
      <c r="B142" s="121"/>
      <c r="C142" s="122" t="s">
        <v>8</v>
      </c>
      <c r="D142" s="125">
        <v>0</v>
      </c>
      <c r="E142" s="122">
        <v>0</v>
      </c>
      <c r="F142" s="125">
        <v>0</v>
      </c>
      <c r="G142" s="122">
        <v>0</v>
      </c>
      <c r="H142" s="125">
        <v>0</v>
      </c>
      <c r="I142" s="122">
        <v>0</v>
      </c>
      <c r="J142" s="125">
        <v>0</v>
      </c>
      <c r="K142" s="122">
        <v>0</v>
      </c>
      <c r="L142" s="125">
        <v>1</v>
      </c>
      <c r="M142" s="122">
        <v>0</v>
      </c>
      <c r="N142" s="132">
        <f t="shared" si="41"/>
        <v>0.2</v>
      </c>
      <c r="O142" s="133">
        <f t="shared" si="42"/>
        <v>0</v>
      </c>
    </row>
    <row r="143" spans="1:15" ht="11.25" customHeight="1">
      <c r="A143" s="129"/>
      <c r="B143" s="121"/>
      <c r="C143" s="122" t="s">
        <v>9</v>
      </c>
      <c r="D143" s="125">
        <v>0</v>
      </c>
      <c r="E143" s="122">
        <v>0</v>
      </c>
      <c r="F143" s="125">
        <v>0</v>
      </c>
      <c r="G143" s="122">
        <v>0</v>
      </c>
      <c r="H143" s="125">
        <v>0</v>
      </c>
      <c r="I143" s="122">
        <v>0</v>
      </c>
      <c r="J143" s="125">
        <v>0</v>
      </c>
      <c r="K143" s="122">
        <v>0</v>
      </c>
      <c r="L143" s="125">
        <v>0</v>
      </c>
      <c r="M143" s="122">
        <v>0</v>
      </c>
      <c r="N143" s="132">
        <f t="shared" si="41"/>
        <v>0</v>
      </c>
      <c r="O143" s="133">
        <f t="shared" si="42"/>
        <v>0</v>
      </c>
    </row>
    <row r="144" spans="1:15" ht="11.25" customHeight="1">
      <c r="A144" s="129"/>
      <c r="B144" s="121"/>
      <c r="C144" s="122" t="s">
        <v>22</v>
      </c>
      <c r="D144" s="125">
        <v>0</v>
      </c>
      <c r="E144" s="122">
        <v>0</v>
      </c>
      <c r="F144" s="125">
        <v>0</v>
      </c>
      <c r="G144" s="122">
        <v>0</v>
      </c>
      <c r="H144" s="125">
        <v>0</v>
      </c>
      <c r="I144" s="122">
        <v>0</v>
      </c>
      <c r="J144" s="125">
        <v>0</v>
      </c>
      <c r="K144" s="122">
        <v>0</v>
      </c>
      <c r="L144" s="125">
        <v>0</v>
      </c>
      <c r="M144" s="122">
        <v>0</v>
      </c>
      <c r="N144" s="132">
        <f t="shared" si="41"/>
        <v>0</v>
      </c>
      <c r="O144" s="133">
        <f t="shared" si="42"/>
        <v>0</v>
      </c>
    </row>
    <row r="145" spans="1:15" ht="11.25" customHeight="1">
      <c r="A145" s="129"/>
      <c r="B145" s="121"/>
      <c r="C145" s="130" t="s">
        <v>10</v>
      </c>
      <c r="D145" s="131">
        <f aca="true" t="shared" si="43" ref="D145:K145">SUM(D138:D144)</f>
        <v>8</v>
      </c>
      <c r="E145" s="130">
        <f t="shared" si="43"/>
        <v>5</v>
      </c>
      <c r="F145" s="131">
        <f t="shared" si="43"/>
        <v>7</v>
      </c>
      <c r="G145" s="130">
        <f t="shared" si="43"/>
        <v>5</v>
      </c>
      <c r="H145" s="131">
        <f t="shared" si="43"/>
        <v>7</v>
      </c>
      <c r="I145" s="130">
        <f t="shared" si="43"/>
        <v>8</v>
      </c>
      <c r="J145" s="131">
        <f t="shared" si="43"/>
        <v>10</v>
      </c>
      <c r="K145" s="130">
        <f t="shared" si="43"/>
        <v>4</v>
      </c>
      <c r="L145" s="131">
        <f>SUM(L138:L144)</f>
        <v>9</v>
      </c>
      <c r="M145" s="130">
        <f>SUM(M138:M144)</f>
        <v>10</v>
      </c>
      <c r="N145" s="164">
        <f>(H145+J145+L145+D145+F145)/5</f>
        <v>8.2</v>
      </c>
      <c r="O145" s="165">
        <f>(I145+K145+M145+E145+G145)/5</f>
        <v>6.4</v>
      </c>
    </row>
    <row r="146" spans="1:15" ht="11.25" customHeight="1">
      <c r="A146" s="129"/>
      <c r="B146" s="121"/>
      <c r="C146" s="122"/>
      <c r="D146" s="125"/>
      <c r="E146" s="122"/>
      <c r="F146" s="125"/>
      <c r="G146" s="122"/>
      <c r="H146" s="125"/>
      <c r="I146" s="122"/>
      <c r="J146" s="125"/>
      <c r="K146" s="122"/>
      <c r="L146" s="125"/>
      <c r="M146" s="122"/>
      <c r="N146" s="132"/>
      <c r="O146" s="133"/>
    </row>
    <row r="147" spans="1:15" ht="11.25" customHeight="1">
      <c r="A147" s="129" t="s">
        <v>96</v>
      </c>
      <c r="B147" s="121">
        <v>1987</v>
      </c>
      <c r="C147" s="122" t="s">
        <v>4</v>
      </c>
      <c r="D147" s="125">
        <v>12</v>
      </c>
      <c r="E147" s="122">
        <v>9</v>
      </c>
      <c r="F147" s="125">
        <v>8</v>
      </c>
      <c r="G147" s="122">
        <v>8</v>
      </c>
      <c r="H147" s="125">
        <v>10</v>
      </c>
      <c r="I147" s="122">
        <v>13</v>
      </c>
      <c r="J147" s="125">
        <v>13</v>
      </c>
      <c r="K147" s="122">
        <v>16</v>
      </c>
      <c r="L147" s="125">
        <v>14</v>
      </c>
      <c r="M147" s="122">
        <v>15</v>
      </c>
      <c r="N147" s="132">
        <f aca="true" t="shared" si="44" ref="N147:N153">AVERAGE(L147,J147,H147,F147,D147)</f>
        <v>11.4</v>
      </c>
      <c r="O147" s="133">
        <f aca="true" t="shared" si="45" ref="O147:O153">AVERAGE(M147,K147,I147,G147,E147)</f>
        <v>12.2</v>
      </c>
    </row>
    <row r="148" spans="1:15" ht="11.25" customHeight="1">
      <c r="A148" s="129"/>
      <c r="B148" s="121"/>
      <c r="C148" s="122" t="s">
        <v>5</v>
      </c>
      <c r="D148" s="125">
        <v>2</v>
      </c>
      <c r="E148" s="122">
        <v>4</v>
      </c>
      <c r="F148" s="125">
        <v>0</v>
      </c>
      <c r="G148" s="122">
        <v>3</v>
      </c>
      <c r="H148" s="125">
        <v>1</v>
      </c>
      <c r="I148" s="122">
        <v>4</v>
      </c>
      <c r="J148" s="125">
        <v>0</v>
      </c>
      <c r="K148" s="122">
        <v>3</v>
      </c>
      <c r="L148" s="125">
        <v>1</v>
      </c>
      <c r="M148" s="122">
        <v>1</v>
      </c>
      <c r="N148" s="132">
        <f t="shared" si="44"/>
        <v>0.8</v>
      </c>
      <c r="O148" s="133">
        <f t="shared" si="45"/>
        <v>3</v>
      </c>
    </row>
    <row r="149" spans="1:15" ht="11.25" customHeight="1">
      <c r="A149" s="129"/>
      <c r="B149" s="121"/>
      <c r="C149" s="122" t="s">
        <v>6</v>
      </c>
      <c r="D149" s="125">
        <v>1</v>
      </c>
      <c r="E149" s="122">
        <v>0</v>
      </c>
      <c r="F149" s="125">
        <v>1</v>
      </c>
      <c r="G149" s="122">
        <v>0</v>
      </c>
      <c r="H149" s="125">
        <v>0</v>
      </c>
      <c r="I149" s="122">
        <v>0</v>
      </c>
      <c r="J149" s="125">
        <v>0</v>
      </c>
      <c r="K149" s="122">
        <v>0</v>
      </c>
      <c r="L149" s="125">
        <v>0</v>
      </c>
      <c r="M149" s="122">
        <v>0</v>
      </c>
      <c r="N149" s="132">
        <f t="shared" si="44"/>
        <v>0.4</v>
      </c>
      <c r="O149" s="133">
        <f t="shared" si="45"/>
        <v>0</v>
      </c>
    </row>
    <row r="150" spans="1:15" ht="11.25" customHeight="1">
      <c r="A150" s="129"/>
      <c r="B150" s="121"/>
      <c r="C150" s="122" t="s">
        <v>7</v>
      </c>
      <c r="D150" s="125">
        <v>0</v>
      </c>
      <c r="E150" s="122">
        <v>0</v>
      </c>
      <c r="F150" s="125">
        <v>0</v>
      </c>
      <c r="G150" s="122">
        <v>0</v>
      </c>
      <c r="H150" s="125">
        <v>0</v>
      </c>
      <c r="I150" s="122">
        <v>1</v>
      </c>
      <c r="J150" s="125">
        <v>0</v>
      </c>
      <c r="K150" s="122">
        <v>1</v>
      </c>
      <c r="L150" s="125">
        <v>0</v>
      </c>
      <c r="M150" s="122">
        <v>1</v>
      </c>
      <c r="N150" s="132">
        <f t="shared" si="44"/>
        <v>0</v>
      </c>
      <c r="O150" s="133">
        <f t="shared" si="45"/>
        <v>0.6</v>
      </c>
    </row>
    <row r="151" spans="1:15" ht="11.25" customHeight="1">
      <c r="A151" s="129"/>
      <c r="B151" s="121"/>
      <c r="C151" s="122" t="s">
        <v>8</v>
      </c>
      <c r="D151" s="125">
        <v>0</v>
      </c>
      <c r="E151" s="122">
        <v>0</v>
      </c>
      <c r="F151" s="125">
        <v>0</v>
      </c>
      <c r="G151" s="122">
        <v>0</v>
      </c>
      <c r="H151" s="125">
        <v>0</v>
      </c>
      <c r="I151" s="122">
        <v>0</v>
      </c>
      <c r="J151" s="125">
        <v>0</v>
      </c>
      <c r="K151" s="122">
        <v>0</v>
      </c>
      <c r="L151" s="125">
        <v>0</v>
      </c>
      <c r="M151" s="122">
        <v>0</v>
      </c>
      <c r="N151" s="132">
        <f t="shared" si="44"/>
        <v>0</v>
      </c>
      <c r="O151" s="133">
        <f t="shared" si="45"/>
        <v>0</v>
      </c>
    </row>
    <row r="152" spans="1:15" ht="11.25" customHeight="1">
      <c r="A152" s="129"/>
      <c r="B152" s="121"/>
      <c r="C152" s="122" t="s">
        <v>9</v>
      </c>
      <c r="D152" s="125">
        <v>1</v>
      </c>
      <c r="E152" s="122">
        <v>1</v>
      </c>
      <c r="F152" s="125">
        <v>1</v>
      </c>
      <c r="G152" s="122">
        <v>0</v>
      </c>
      <c r="H152" s="125">
        <v>1</v>
      </c>
      <c r="I152" s="122">
        <v>1</v>
      </c>
      <c r="J152" s="125">
        <v>0</v>
      </c>
      <c r="K152" s="122">
        <v>1</v>
      </c>
      <c r="L152" s="125">
        <v>0</v>
      </c>
      <c r="M152" s="122">
        <v>1</v>
      </c>
      <c r="N152" s="132">
        <f t="shared" si="44"/>
        <v>0.6</v>
      </c>
      <c r="O152" s="133">
        <f t="shared" si="45"/>
        <v>0.8</v>
      </c>
    </row>
    <row r="153" spans="1:15" ht="11.25" customHeight="1">
      <c r="A153" s="129"/>
      <c r="B153" s="121"/>
      <c r="C153" s="122" t="s">
        <v>22</v>
      </c>
      <c r="D153" s="125">
        <v>0</v>
      </c>
      <c r="E153" s="122">
        <v>0</v>
      </c>
      <c r="F153" s="125">
        <v>0</v>
      </c>
      <c r="G153" s="122">
        <v>1</v>
      </c>
      <c r="H153" s="125">
        <v>0</v>
      </c>
      <c r="I153" s="122">
        <v>0</v>
      </c>
      <c r="J153" s="125">
        <v>1</v>
      </c>
      <c r="K153" s="122">
        <v>1</v>
      </c>
      <c r="L153" s="125">
        <v>1</v>
      </c>
      <c r="M153" s="122">
        <v>0</v>
      </c>
      <c r="N153" s="132">
        <f t="shared" si="44"/>
        <v>0.4</v>
      </c>
      <c r="O153" s="133">
        <f t="shared" si="45"/>
        <v>0.4</v>
      </c>
    </row>
    <row r="154" spans="1:15" ht="11.25" customHeight="1">
      <c r="A154" s="129"/>
      <c r="B154" s="121"/>
      <c r="C154" s="130" t="s">
        <v>10</v>
      </c>
      <c r="D154" s="131">
        <f aca="true" t="shared" si="46" ref="D154:K154">SUM(D147:D153)</f>
        <v>16</v>
      </c>
      <c r="E154" s="130">
        <f t="shared" si="46"/>
        <v>14</v>
      </c>
      <c r="F154" s="131">
        <f t="shared" si="46"/>
        <v>10</v>
      </c>
      <c r="G154" s="130">
        <f t="shared" si="46"/>
        <v>12</v>
      </c>
      <c r="H154" s="131">
        <f t="shared" si="46"/>
        <v>12</v>
      </c>
      <c r="I154" s="130">
        <f t="shared" si="46"/>
        <v>19</v>
      </c>
      <c r="J154" s="131">
        <f t="shared" si="46"/>
        <v>14</v>
      </c>
      <c r="K154" s="130">
        <f t="shared" si="46"/>
        <v>22</v>
      </c>
      <c r="L154" s="131">
        <f>SUM(L147:L153)</f>
        <v>16</v>
      </c>
      <c r="M154" s="130">
        <f>SUM(M147:M153)</f>
        <v>18</v>
      </c>
      <c r="N154" s="164">
        <f>(H154+J154+L154+D154+F154)/5</f>
        <v>13.6</v>
      </c>
      <c r="O154" s="165">
        <f>(I154+K154+M154+E154+G154)/5</f>
        <v>17</v>
      </c>
    </row>
    <row r="155" spans="1:15" ht="11.25" customHeight="1">
      <c r="A155" s="129"/>
      <c r="B155" s="121"/>
      <c r="C155" s="122"/>
      <c r="D155" s="125"/>
      <c r="E155" s="122"/>
      <c r="F155" s="125"/>
      <c r="G155" s="122"/>
      <c r="H155" s="125"/>
      <c r="I155" s="122"/>
      <c r="J155" s="125"/>
      <c r="K155" s="122"/>
      <c r="L155" s="125"/>
      <c r="M155" s="122"/>
      <c r="N155" s="132"/>
      <c r="O155" s="133"/>
    </row>
    <row r="156" spans="1:15" ht="11.25" customHeight="1">
      <c r="A156" s="129" t="s">
        <v>95</v>
      </c>
      <c r="B156" s="121">
        <v>1985</v>
      </c>
      <c r="C156" s="122" t="s">
        <v>4</v>
      </c>
      <c r="D156" s="125">
        <v>3</v>
      </c>
      <c r="E156" s="122">
        <v>6</v>
      </c>
      <c r="F156" s="125">
        <v>2</v>
      </c>
      <c r="G156" s="122">
        <v>10</v>
      </c>
      <c r="H156" s="125">
        <v>3</v>
      </c>
      <c r="I156" s="122">
        <v>8</v>
      </c>
      <c r="J156" s="125">
        <v>4</v>
      </c>
      <c r="K156" s="122">
        <v>6</v>
      </c>
      <c r="L156" s="125">
        <v>4</v>
      </c>
      <c r="M156" s="122">
        <v>3</v>
      </c>
      <c r="N156" s="132">
        <f aca="true" t="shared" si="47" ref="N156:N162">AVERAGE(L156,J156,H156,F156,D156)</f>
        <v>3.2</v>
      </c>
      <c r="O156" s="133">
        <f aca="true" t="shared" si="48" ref="O156:O162">AVERAGE(M156,K156,I156,G156,E156)</f>
        <v>6.6</v>
      </c>
    </row>
    <row r="157" spans="1:15" ht="11.25" customHeight="1">
      <c r="A157" s="129"/>
      <c r="B157" s="121"/>
      <c r="C157" s="122" t="s">
        <v>5</v>
      </c>
      <c r="D157" s="125">
        <v>0</v>
      </c>
      <c r="E157" s="122">
        <v>0</v>
      </c>
      <c r="F157" s="125">
        <v>0</v>
      </c>
      <c r="G157" s="122">
        <v>0</v>
      </c>
      <c r="H157" s="125">
        <v>0</v>
      </c>
      <c r="I157" s="122">
        <v>0</v>
      </c>
      <c r="J157" s="125">
        <v>0</v>
      </c>
      <c r="K157" s="122">
        <v>0</v>
      </c>
      <c r="L157" s="125">
        <v>0</v>
      </c>
      <c r="M157" s="122">
        <v>0</v>
      </c>
      <c r="N157" s="132">
        <f t="shared" si="47"/>
        <v>0</v>
      </c>
      <c r="O157" s="133">
        <f t="shared" si="48"/>
        <v>0</v>
      </c>
    </row>
    <row r="158" spans="1:15" ht="11.25" customHeight="1">
      <c r="A158" s="129"/>
      <c r="B158" s="121"/>
      <c r="C158" s="122" t="s">
        <v>6</v>
      </c>
      <c r="D158" s="125">
        <v>0</v>
      </c>
      <c r="E158" s="122">
        <v>1</v>
      </c>
      <c r="F158" s="125">
        <v>0</v>
      </c>
      <c r="G158" s="122">
        <v>0</v>
      </c>
      <c r="H158" s="125">
        <v>0</v>
      </c>
      <c r="I158" s="122">
        <v>0</v>
      </c>
      <c r="J158" s="125">
        <v>0</v>
      </c>
      <c r="K158" s="122">
        <v>0</v>
      </c>
      <c r="L158" s="125">
        <v>0</v>
      </c>
      <c r="M158" s="122">
        <v>0</v>
      </c>
      <c r="N158" s="132">
        <f t="shared" si="47"/>
        <v>0</v>
      </c>
      <c r="O158" s="133">
        <f t="shared" si="48"/>
        <v>0.2</v>
      </c>
    </row>
    <row r="159" spans="1:15" ht="11.25" customHeight="1">
      <c r="A159" s="129"/>
      <c r="B159" s="121"/>
      <c r="C159" s="122" t="s">
        <v>7</v>
      </c>
      <c r="D159" s="125">
        <v>0</v>
      </c>
      <c r="E159" s="122">
        <v>0</v>
      </c>
      <c r="F159" s="125">
        <v>0</v>
      </c>
      <c r="G159" s="122">
        <v>0</v>
      </c>
      <c r="H159" s="125">
        <v>0</v>
      </c>
      <c r="I159" s="122">
        <v>0</v>
      </c>
      <c r="J159" s="125">
        <v>0</v>
      </c>
      <c r="K159" s="122">
        <v>0</v>
      </c>
      <c r="L159" s="125">
        <v>0</v>
      </c>
      <c r="M159" s="122">
        <v>0</v>
      </c>
      <c r="N159" s="132">
        <f t="shared" si="47"/>
        <v>0</v>
      </c>
      <c r="O159" s="133">
        <f t="shared" si="48"/>
        <v>0</v>
      </c>
    </row>
    <row r="160" spans="1:15" ht="11.25" customHeight="1">
      <c r="A160" s="129"/>
      <c r="B160" s="121"/>
      <c r="C160" s="122" t="s">
        <v>8</v>
      </c>
      <c r="D160" s="125">
        <v>0</v>
      </c>
      <c r="E160" s="122">
        <v>0</v>
      </c>
      <c r="F160" s="125">
        <v>0</v>
      </c>
      <c r="G160" s="122">
        <v>0</v>
      </c>
      <c r="H160" s="125">
        <v>0</v>
      </c>
      <c r="I160" s="122">
        <v>0</v>
      </c>
      <c r="J160" s="125">
        <v>0</v>
      </c>
      <c r="K160" s="122">
        <v>0</v>
      </c>
      <c r="L160" s="125">
        <v>0</v>
      </c>
      <c r="M160" s="122">
        <v>0</v>
      </c>
      <c r="N160" s="132">
        <f t="shared" si="47"/>
        <v>0</v>
      </c>
      <c r="O160" s="133">
        <f t="shared" si="48"/>
        <v>0</v>
      </c>
    </row>
    <row r="161" spans="1:15" ht="11.25" customHeight="1">
      <c r="A161" s="129"/>
      <c r="B161" s="121"/>
      <c r="C161" s="122" t="s">
        <v>9</v>
      </c>
      <c r="D161" s="125">
        <v>0</v>
      </c>
      <c r="E161" s="122">
        <v>0</v>
      </c>
      <c r="F161" s="125">
        <v>0</v>
      </c>
      <c r="G161" s="122">
        <v>1</v>
      </c>
      <c r="H161" s="125">
        <v>0</v>
      </c>
      <c r="I161" s="122">
        <v>0</v>
      </c>
      <c r="J161" s="125">
        <v>0</v>
      </c>
      <c r="K161" s="122">
        <v>0</v>
      </c>
      <c r="L161" s="125">
        <v>0</v>
      </c>
      <c r="M161" s="122">
        <v>0</v>
      </c>
      <c r="N161" s="132">
        <f t="shared" si="47"/>
        <v>0</v>
      </c>
      <c r="O161" s="133">
        <f t="shared" si="48"/>
        <v>0.2</v>
      </c>
    </row>
    <row r="162" spans="1:15" ht="11.25" customHeight="1">
      <c r="A162" s="129"/>
      <c r="B162" s="121"/>
      <c r="C162" s="122" t="s">
        <v>22</v>
      </c>
      <c r="D162" s="125">
        <v>0</v>
      </c>
      <c r="E162" s="122">
        <v>0</v>
      </c>
      <c r="F162" s="125">
        <v>0</v>
      </c>
      <c r="G162" s="122">
        <v>0</v>
      </c>
      <c r="H162" s="125">
        <v>0</v>
      </c>
      <c r="I162" s="122">
        <v>0</v>
      </c>
      <c r="J162" s="125">
        <v>0</v>
      </c>
      <c r="K162" s="122">
        <v>0</v>
      </c>
      <c r="L162" s="125">
        <v>0</v>
      </c>
      <c r="M162" s="122">
        <v>0</v>
      </c>
      <c r="N162" s="132">
        <f t="shared" si="47"/>
        <v>0</v>
      </c>
      <c r="O162" s="133">
        <f t="shared" si="48"/>
        <v>0</v>
      </c>
    </row>
    <row r="163" spans="1:15" ht="11.25" customHeight="1">
      <c r="A163" s="129"/>
      <c r="B163" s="121"/>
      <c r="C163" s="130" t="s">
        <v>10</v>
      </c>
      <c r="D163" s="131">
        <f aca="true" t="shared" si="49" ref="D163:K163">SUM(D156:D162)</f>
        <v>3</v>
      </c>
      <c r="E163" s="130">
        <f t="shared" si="49"/>
        <v>7</v>
      </c>
      <c r="F163" s="131">
        <f t="shared" si="49"/>
        <v>2</v>
      </c>
      <c r="G163" s="130">
        <f t="shared" si="49"/>
        <v>11</v>
      </c>
      <c r="H163" s="131">
        <f t="shared" si="49"/>
        <v>3</v>
      </c>
      <c r="I163" s="130">
        <f t="shared" si="49"/>
        <v>8</v>
      </c>
      <c r="J163" s="131">
        <f t="shared" si="49"/>
        <v>4</v>
      </c>
      <c r="K163" s="130">
        <f t="shared" si="49"/>
        <v>6</v>
      </c>
      <c r="L163" s="131">
        <f>SUM(L156:L162)</f>
        <v>4</v>
      </c>
      <c r="M163" s="130">
        <f>SUM(M156:M162)</f>
        <v>3</v>
      </c>
      <c r="N163" s="164">
        <f>(H163+J163+L163+D163+F163)/5</f>
        <v>3.2</v>
      </c>
      <c r="O163" s="165">
        <f>(I163+K163+M163+E163+G163)/5</f>
        <v>7</v>
      </c>
    </row>
    <row r="164" spans="1:15" ht="11.25" customHeight="1">
      <c r="A164" s="129"/>
      <c r="B164" s="121"/>
      <c r="C164" s="122"/>
      <c r="D164" s="125"/>
      <c r="E164" s="122"/>
      <c r="F164" s="125"/>
      <c r="G164" s="122"/>
      <c r="H164" s="125"/>
      <c r="I164" s="122"/>
      <c r="J164" s="125"/>
      <c r="K164" s="122"/>
      <c r="L164" s="125"/>
      <c r="M164" s="122"/>
      <c r="N164" s="132"/>
      <c r="O164" s="133"/>
    </row>
    <row r="165" spans="1:15" ht="11.25">
      <c r="A165" s="129" t="s">
        <v>65</v>
      </c>
      <c r="B165" s="121">
        <v>1994</v>
      </c>
      <c r="C165" s="122" t="s">
        <v>4</v>
      </c>
      <c r="D165" s="125">
        <v>19</v>
      </c>
      <c r="E165" s="122">
        <v>8</v>
      </c>
      <c r="F165" s="125">
        <v>19</v>
      </c>
      <c r="G165" s="122">
        <v>12</v>
      </c>
      <c r="H165" s="125">
        <v>12</v>
      </c>
      <c r="I165" s="122">
        <v>6</v>
      </c>
      <c r="J165" s="125">
        <v>6</v>
      </c>
      <c r="K165" s="122">
        <v>8</v>
      </c>
      <c r="L165" s="125">
        <v>7</v>
      </c>
      <c r="M165" s="122">
        <v>6</v>
      </c>
      <c r="N165" s="132">
        <f aca="true" t="shared" si="50" ref="N165:N171">AVERAGE(L165,J165,H165,F165,D165)</f>
        <v>12.6</v>
      </c>
      <c r="O165" s="133">
        <f aca="true" t="shared" si="51" ref="O165:O171">AVERAGE(M165,K165,I165,G165,E165)</f>
        <v>8</v>
      </c>
    </row>
    <row r="166" spans="1:15" ht="11.25" customHeight="1">
      <c r="A166" s="129"/>
      <c r="B166" s="121"/>
      <c r="C166" s="122" t="s">
        <v>5</v>
      </c>
      <c r="D166" s="125">
        <v>1</v>
      </c>
      <c r="E166" s="122">
        <v>1</v>
      </c>
      <c r="F166" s="125">
        <v>1</v>
      </c>
      <c r="G166" s="122">
        <v>1</v>
      </c>
      <c r="H166" s="125">
        <v>1</v>
      </c>
      <c r="I166" s="122">
        <v>1</v>
      </c>
      <c r="J166" s="125">
        <v>0</v>
      </c>
      <c r="K166" s="122">
        <v>0</v>
      </c>
      <c r="L166" s="125">
        <v>1</v>
      </c>
      <c r="M166" s="122">
        <v>0</v>
      </c>
      <c r="N166" s="132">
        <f t="shared" si="50"/>
        <v>0.8</v>
      </c>
      <c r="O166" s="133">
        <f t="shared" si="51"/>
        <v>0.6</v>
      </c>
    </row>
    <row r="167" spans="1:15" ht="11.25" customHeight="1">
      <c r="A167" s="129"/>
      <c r="B167" s="121"/>
      <c r="C167" s="122" t="s">
        <v>6</v>
      </c>
      <c r="D167" s="125">
        <v>0</v>
      </c>
      <c r="E167" s="122">
        <v>1</v>
      </c>
      <c r="F167" s="125">
        <v>0</v>
      </c>
      <c r="G167" s="122">
        <v>1</v>
      </c>
      <c r="H167" s="125">
        <v>0</v>
      </c>
      <c r="I167" s="122">
        <v>1</v>
      </c>
      <c r="J167" s="125">
        <v>0</v>
      </c>
      <c r="K167" s="122">
        <v>0</v>
      </c>
      <c r="L167" s="125">
        <v>0</v>
      </c>
      <c r="M167" s="122">
        <v>0</v>
      </c>
      <c r="N167" s="132">
        <f t="shared" si="50"/>
        <v>0</v>
      </c>
      <c r="O167" s="133">
        <f t="shared" si="51"/>
        <v>0.6</v>
      </c>
    </row>
    <row r="168" spans="1:15" ht="11.25" customHeight="1">
      <c r="A168" s="129"/>
      <c r="B168" s="121"/>
      <c r="C168" s="122" t="s">
        <v>7</v>
      </c>
      <c r="D168" s="125">
        <v>0</v>
      </c>
      <c r="E168" s="122">
        <v>0</v>
      </c>
      <c r="F168" s="125">
        <v>0</v>
      </c>
      <c r="G168" s="122">
        <v>0</v>
      </c>
      <c r="H168" s="125">
        <v>0</v>
      </c>
      <c r="I168" s="122">
        <v>0</v>
      </c>
      <c r="J168" s="125">
        <v>0</v>
      </c>
      <c r="K168" s="122">
        <v>0</v>
      </c>
      <c r="L168" s="125">
        <v>0</v>
      </c>
      <c r="M168" s="122">
        <v>1</v>
      </c>
      <c r="N168" s="132">
        <f t="shared" si="50"/>
        <v>0</v>
      </c>
      <c r="O168" s="133">
        <f t="shared" si="51"/>
        <v>0.2</v>
      </c>
    </row>
    <row r="169" spans="1:15" ht="11.25" customHeight="1">
      <c r="A169" s="129"/>
      <c r="B169" s="121"/>
      <c r="C169" s="122" t="s">
        <v>8</v>
      </c>
      <c r="D169" s="125">
        <v>0</v>
      </c>
      <c r="E169" s="122">
        <v>0</v>
      </c>
      <c r="F169" s="125">
        <v>0</v>
      </c>
      <c r="G169" s="122">
        <v>0</v>
      </c>
      <c r="H169" s="125">
        <v>0</v>
      </c>
      <c r="I169" s="122">
        <v>0</v>
      </c>
      <c r="J169" s="125">
        <v>0</v>
      </c>
      <c r="K169" s="122">
        <v>0</v>
      </c>
      <c r="L169" s="125">
        <v>0</v>
      </c>
      <c r="M169" s="122">
        <v>0</v>
      </c>
      <c r="N169" s="132">
        <f t="shared" si="50"/>
        <v>0</v>
      </c>
      <c r="O169" s="133">
        <f t="shared" si="51"/>
        <v>0</v>
      </c>
    </row>
    <row r="170" spans="1:15" ht="11.25" customHeight="1">
      <c r="A170" s="129"/>
      <c r="B170" s="121"/>
      <c r="C170" s="122" t="s">
        <v>9</v>
      </c>
      <c r="D170" s="125">
        <v>2</v>
      </c>
      <c r="E170" s="122">
        <v>2</v>
      </c>
      <c r="F170" s="125">
        <v>1</v>
      </c>
      <c r="G170" s="122">
        <v>3</v>
      </c>
      <c r="H170" s="125">
        <v>0</v>
      </c>
      <c r="I170" s="122">
        <v>3</v>
      </c>
      <c r="J170" s="125">
        <v>1</v>
      </c>
      <c r="K170" s="122">
        <v>2</v>
      </c>
      <c r="L170" s="125">
        <v>0</v>
      </c>
      <c r="M170" s="122">
        <v>2</v>
      </c>
      <c r="N170" s="132">
        <f t="shared" si="50"/>
        <v>0.8</v>
      </c>
      <c r="O170" s="133">
        <f t="shared" si="51"/>
        <v>2.4</v>
      </c>
    </row>
    <row r="171" spans="1:15" ht="11.25" customHeight="1">
      <c r="A171" s="129"/>
      <c r="B171" s="121"/>
      <c r="C171" s="122" t="s">
        <v>22</v>
      </c>
      <c r="D171" s="125">
        <v>0</v>
      </c>
      <c r="E171" s="122">
        <v>0</v>
      </c>
      <c r="F171" s="125">
        <v>0</v>
      </c>
      <c r="G171" s="122">
        <v>0</v>
      </c>
      <c r="H171" s="125">
        <v>0</v>
      </c>
      <c r="I171" s="122">
        <v>0</v>
      </c>
      <c r="J171" s="125">
        <v>1</v>
      </c>
      <c r="K171" s="122">
        <v>0</v>
      </c>
      <c r="L171" s="125">
        <v>1</v>
      </c>
      <c r="M171" s="122">
        <v>0</v>
      </c>
      <c r="N171" s="132">
        <f t="shared" si="50"/>
        <v>0.4</v>
      </c>
      <c r="O171" s="133">
        <f t="shared" si="51"/>
        <v>0</v>
      </c>
    </row>
    <row r="172" spans="1:15" ht="11.25" customHeight="1">
      <c r="A172" s="129"/>
      <c r="B172" s="121"/>
      <c r="C172" s="130" t="s">
        <v>10</v>
      </c>
      <c r="D172" s="131">
        <f aca="true" t="shared" si="52" ref="D172:K172">SUM(D165:D171)</f>
        <v>22</v>
      </c>
      <c r="E172" s="130">
        <f t="shared" si="52"/>
        <v>12</v>
      </c>
      <c r="F172" s="131">
        <f t="shared" si="52"/>
        <v>21</v>
      </c>
      <c r="G172" s="130">
        <f t="shared" si="52"/>
        <v>17</v>
      </c>
      <c r="H172" s="131">
        <f t="shared" si="52"/>
        <v>13</v>
      </c>
      <c r="I172" s="130">
        <f t="shared" si="52"/>
        <v>11</v>
      </c>
      <c r="J172" s="131">
        <f t="shared" si="52"/>
        <v>8</v>
      </c>
      <c r="K172" s="130">
        <f t="shared" si="52"/>
        <v>10</v>
      </c>
      <c r="L172" s="131">
        <f>SUM(L165:L171)</f>
        <v>9</v>
      </c>
      <c r="M172" s="130">
        <f>SUM(M165:M171)</f>
        <v>9</v>
      </c>
      <c r="N172" s="164">
        <f>(H172+J172+L172+D172+F172)/5</f>
        <v>14.6</v>
      </c>
      <c r="O172" s="165">
        <f>(I172+K172+M172+E172+G172)/5</f>
        <v>11.8</v>
      </c>
    </row>
    <row r="173" spans="1:15" ht="11.25" customHeight="1">
      <c r="A173" s="129"/>
      <c r="B173" s="121"/>
      <c r="C173" s="122"/>
      <c r="D173" s="125"/>
      <c r="E173" s="122"/>
      <c r="F173" s="125"/>
      <c r="G173" s="122"/>
      <c r="H173" s="125"/>
      <c r="I173" s="122"/>
      <c r="J173" s="125"/>
      <c r="K173" s="122"/>
      <c r="L173" s="125"/>
      <c r="M173" s="122"/>
      <c r="N173" s="132"/>
      <c r="O173" s="133"/>
    </row>
    <row r="174" spans="1:15" ht="11.25">
      <c r="A174" s="129" t="s">
        <v>68</v>
      </c>
      <c r="B174" s="121">
        <v>1975</v>
      </c>
      <c r="C174" s="122" t="s">
        <v>4</v>
      </c>
      <c r="D174" s="125">
        <v>4</v>
      </c>
      <c r="E174" s="122">
        <v>14</v>
      </c>
      <c r="F174" s="125">
        <v>3</v>
      </c>
      <c r="G174" s="122">
        <v>13</v>
      </c>
      <c r="H174" s="125">
        <v>2</v>
      </c>
      <c r="I174" s="122">
        <v>7</v>
      </c>
      <c r="J174" s="125">
        <v>6</v>
      </c>
      <c r="K174" s="122">
        <v>10</v>
      </c>
      <c r="L174" s="125">
        <v>8</v>
      </c>
      <c r="M174" s="122">
        <v>8</v>
      </c>
      <c r="N174" s="132">
        <f aca="true" t="shared" si="53" ref="N174:N180">AVERAGE(L174,J174,H174,F174,D174)</f>
        <v>4.6</v>
      </c>
      <c r="O174" s="133">
        <f aca="true" t="shared" si="54" ref="O174:O180">AVERAGE(M174,K174,I174,G174,E174)</f>
        <v>10.4</v>
      </c>
    </row>
    <row r="175" spans="1:15" ht="11.25" customHeight="1">
      <c r="A175" s="129"/>
      <c r="B175" s="121"/>
      <c r="C175" s="122" t="s">
        <v>5</v>
      </c>
      <c r="D175" s="125">
        <v>2</v>
      </c>
      <c r="E175" s="122">
        <v>0</v>
      </c>
      <c r="F175" s="125">
        <v>1</v>
      </c>
      <c r="G175" s="122">
        <v>1</v>
      </c>
      <c r="H175" s="125">
        <v>1</v>
      </c>
      <c r="I175" s="122">
        <v>2</v>
      </c>
      <c r="J175" s="125">
        <v>1</v>
      </c>
      <c r="K175" s="122">
        <v>5</v>
      </c>
      <c r="L175" s="125">
        <v>0</v>
      </c>
      <c r="M175" s="122">
        <v>4</v>
      </c>
      <c r="N175" s="132">
        <f t="shared" si="53"/>
        <v>1</v>
      </c>
      <c r="O175" s="133">
        <f t="shared" si="54"/>
        <v>2.4</v>
      </c>
    </row>
    <row r="176" spans="1:15" ht="11.25" customHeight="1">
      <c r="A176" s="129"/>
      <c r="B176" s="121"/>
      <c r="C176" s="122" t="s">
        <v>6</v>
      </c>
      <c r="D176" s="125">
        <v>1</v>
      </c>
      <c r="E176" s="122">
        <v>0</v>
      </c>
      <c r="F176" s="125">
        <v>0</v>
      </c>
      <c r="G176" s="122">
        <v>0</v>
      </c>
      <c r="H176" s="125">
        <v>0</v>
      </c>
      <c r="I176" s="122">
        <v>0</v>
      </c>
      <c r="J176" s="125">
        <v>0</v>
      </c>
      <c r="K176" s="122">
        <v>0</v>
      </c>
      <c r="L176" s="125">
        <v>0</v>
      </c>
      <c r="M176" s="122">
        <v>1</v>
      </c>
      <c r="N176" s="132">
        <f t="shared" si="53"/>
        <v>0.2</v>
      </c>
      <c r="O176" s="133">
        <f t="shared" si="54"/>
        <v>0.2</v>
      </c>
    </row>
    <row r="177" spans="1:15" ht="11.25" customHeight="1">
      <c r="A177" s="129"/>
      <c r="B177" s="121"/>
      <c r="C177" s="122" t="s">
        <v>7</v>
      </c>
      <c r="D177" s="125">
        <v>0</v>
      </c>
      <c r="E177" s="122">
        <v>0</v>
      </c>
      <c r="F177" s="125">
        <v>0</v>
      </c>
      <c r="G177" s="122">
        <v>0</v>
      </c>
      <c r="H177" s="125">
        <v>1</v>
      </c>
      <c r="I177" s="122">
        <v>1</v>
      </c>
      <c r="J177" s="125">
        <v>3</v>
      </c>
      <c r="K177" s="122">
        <v>1</v>
      </c>
      <c r="L177" s="125">
        <v>2</v>
      </c>
      <c r="M177" s="122">
        <v>1</v>
      </c>
      <c r="N177" s="132">
        <f t="shared" si="53"/>
        <v>1.2</v>
      </c>
      <c r="O177" s="133">
        <f t="shared" si="54"/>
        <v>0.6</v>
      </c>
    </row>
    <row r="178" spans="1:15" ht="11.25" customHeight="1">
      <c r="A178" s="129"/>
      <c r="B178" s="121"/>
      <c r="C178" s="122" t="s">
        <v>8</v>
      </c>
      <c r="D178" s="125">
        <v>0</v>
      </c>
      <c r="E178" s="122">
        <v>0</v>
      </c>
      <c r="F178" s="125">
        <v>0</v>
      </c>
      <c r="G178" s="122">
        <v>0</v>
      </c>
      <c r="H178" s="125">
        <v>0</v>
      </c>
      <c r="I178" s="122">
        <v>0</v>
      </c>
      <c r="J178" s="125">
        <v>0</v>
      </c>
      <c r="K178" s="122">
        <v>0</v>
      </c>
      <c r="L178" s="125">
        <v>0</v>
      </c>
      <c r="M178" s="122">
        <v>2</v>
      </c>
      <c r="N178" s="132">
        <f t="shared" si="53"/>
        <v>0</v>
      </c>
      <c r="O178" s="133">
        <f t="shared" si="54"/>
        <v>0.4</v>
      </c>
    </row>
    <row r="179" spans="1:15" ht="11.25" customHeight="1">
      <c r="A179" s="129"/>
      <c r="B179" s="121"/>
      <c r="C179" s="122" t="s">
        <v>9</v>
      </c>
      <c r="D179" s="125">
        <v>1</v>
      </c>
      <c r="E179" s="122">
        <v>5</v>
      </c>
      <c r="F179" s="125">
        <v>4</v>
      </c>
      <c r="G179" s="122">
        <v>5</v>
      </c>
      <c r="H179" s="125">
        <v>8</v>
      </c>
      <c r="I179" s="122">
        <v>4</v>
      </c>
      <c r="J179" s="125">
        <v>4</v>
      </c>
      <c r="K179" s="122">
        <v>1</v>
      </c>
      <c r="L179" s="125">
        <v>1</v>
      </c>
      <c r="M179" s="122">
        <v>4</v>
      </c>
      <c r="N179" s="132">
        <f t="shared" si="53"/>
        <v>3.6</v>
      </c>
      <c r="O179" s="133">
        <f t="shared" si="54"/>
        <v>3.8</v>
      </c>
    </row>
    <row r="180" spans="1:15" ht="11.25" customHeight="1">
      <c r="A180" s="129"/>
      <c r="B180" s="121"/>
      <c r="C180" s="122" t="s">
        <v>22</v>
      </c>
      <c r="D180" s="125">
        <v>0</v>
      </c>
      <c r="E180" s="122">
        <v>1</v>
      </c>
      <c r="F180" s="125">
        <v>0</v>
      </c>
      <c r="G180" s="122">
        <v>1</v>
      </c>
      <c r="H180" s="125">
        <v>0</v>
      </c>
      <c r="I180" s="122">
        <v>1</v>
      </c>
      <c r="J180" s="125">
        <v>0</v>
      </c>
      <c r="K180" s="122">
        <v>0</v>
      </c>
      <c r="L180" s="125">
        <v>0</v>
      </c>
      <c r="M180" s="122">
        <v>0</v>
      </c>
      <c r="N180" s="132">
        <f t="shared" si="53"/>
        <v>0</v>
      </c>
      <c r="O180" s="133">
        <f t="shared" si="54"/>
        <v>0.6</v>
      </c>
    </row>
    <row r="181" spans="1:15" ht="11.25" customHeight="1">
      <c r="A181" s="129"/>
      <c r="B181" s="121"/>
      <c r="C181" s="130" t="s">
        <v>10</v>
      </c>
      <c r="D181" s="131">
        <f aca="true" t="shared" si="55" ref="D181:K181">SUM(D174:D180)</f>
        <v>8</v>
      </c>
      <c r="E181" s="130">
        <f t="shared" si="55"/>
        <v>20</v>
      </c>
      <c r="F181" s="131">
        <f t="shared" si="55"/>
        <v>8</v>
      </c>
      <c r="G181" s="130">
        <f t="shared" si="55"/>
        <v>20</v>
      </c>
      <c r="H181" s="131">
        <f t="shared" si="55"/>
        <v>12</v>
      </c>
      <c r="I181" s="130">
        <f t="shared" si="55"/>
        <v>15</v>
      </c>
      <c r="J181" s="131">
        <f t="shared" si="55"/>
        <v>14</v>
      </c>
      <c r="K181" s="130">
        <f t="shared" si="55"/>
        <v>17</v>
      </c>
      <c r="L181" s="131">
        <f>SUM(L174:L180)</f>
        <v>11</v>
      </c>
      <c r="M181" s="130">
        <f>SUM(M174:M180)</f>
        <v>20</v>
      </c>
      <c r="N181" s="164">
        <f>(H181+J181+L181+D181+F181)/5</f>
        <v>10.6</v>
      </c>
      <c r="O181" s="165">
        <f>(I181+K181+M181+E181+G181)/5</f>
        <v>18.4</v>
      </c>
    </row>
    <row r="182" spans="1:15" ht="11.25" customHeight="1">
      <c r="A182" s="129"/>
      <c r="B182" s="121"/>
      <c r="C182" s="122"/>
      <c r="D182" s="125"/>
      <c r="E182" s="122"/>
      <c r="F182" s="125"/>
      <c r="G182" s="122"/>
      <c r="H182" s="125"/>
      <c r="I182" s="122"/>
      <c r="J182" s="125"/>
      <c r="K182" s="122"/>
      <c r="L182" s="125"/>
      <c r="M182" s="122"/>
      <c r="N182" s="132"/>
      <c r="O182" s="133"/>
    </row>
    <row r="183" spans="1:15" ht="11.25" customHeight="1">
      <c r="A183" s="129" t="s">
        <v>69</v>
      </c>
      <c r="B183" s="121">
        <v>1969</v>
      </c>
      <c r="C183" s="122" t="s">
        <v>4</v>
      </c>
      <c r="D183" s="125">
        <v>2</v>
      </c>
      <c r="E183" s="122">
        <v>0</v>
      </c>
      <c r="F183" s="125">
        <v>1</v>
      </c>
      <c r="G183" s="122">
        <v>1</v>
      </c>
      <c r="H183" s="125">
        <v>2</v>
      </c>
      <c r="I183" s="122">
        <v>3</v>
      </c>
      <c r="J183" s="125">
        <v>5</v>
      </c>
      <c r="K183" s="122">
        <v>3</v>
      </c>
      <c r="L183" s="125">
        <v>4</v>
      </c>
      <c r="M183" s="122">
        <v>5</v>
      </c>
      <c r="N183" s="132">
        <f aca="true" t="shared" si="56" ref="N183:N189">AVERAGE(L183,J183,H183,F183,D183)</f>
        <v>2.8</v>
      </c>
      <c r="O183" s="133">
        <f aca="true" t="shared" si="57" ref="O183:O189">AVERAGE(M183,K183,I183,G183,E183)</f>
        <v>2.4</v>
      </c>
    </row>
    <row r="184" spans="1:15" ht="11.25" customHeight="1">
      <c r="A184" s="129"/>
      <c r="B184" s="121"/>
      <c r="C184" s="122" t="s">
        <v>5</v>
      </c>
      <c r="D184" s="125">
        <v>1</v>
      </c>
      <c r="E184" s="122">
        <v>0</v>
      </c>
      <c r="F184" s="125">
        <v>1</v>
      </c>
      <c r="G184" s="122">
        <v>0</v>
      </c>
      <c r="H184" s="125">
        <v>2</v>
      </c>
      <c r="I184" s="122">
        <v>1</v>
      </c>
      <c r="J184" s="125">
        <v>1</v>
      </c>
      <c r="K184" s="122">
        <v>0</v>
      </c>
      <c r="L184" s="125">
        <v>1</v>
      </c>
      <c r="M184" s="122">
        <v>3</v>
      </c>
      <c r="N184" s="132">
        <f t="shared" si="56"/>
        <v>1.2</v>
      </c>
      <c r="O184" s="133">
        <f t="shared" si="57"/>
        <v>0.8</v>
      </c>
    </row>
    <row r="185" spans="1:15" ht="11.25" customHeight="1">
      <c r="A185" s="129"/>
      <c r="B185" s="121"/>
      <c r="C185" s="122" t="s">
        <v>6</v>
      </c>
      <c r="D185" s="125">
        <v>0</v>
      </c>
      <c r="E185" s="122">
        <v>0</v>
      </c>
      <c r="F185" s="125">
        <v>0</v>
      </c>
      <c r="G185" s="122">
        <v>0</v>
      </c>
      <c r="H185" s="125">
        <v>0</v>
      </c>
      <c r="I185" s="122">
        <v>0</v>
      </c>
      <c r="J185" s="125">
        <v>0</v>
      </c>
      <c r="K185" s="122">
        <v>0</v>
      </c>
      <c r="L185" s="125">
        <v>0</v>
      </c>
      <c r="M185" s="122">
        <v>0</v>
      </c>
      <c r="N185" s="132">
        <f t="shared" si="56"/>
        <v>0</v>
      </c>
      <c r="O185" s="133">
        <f t="shared" si="57"/>
        <v>0</v>
      </c>
    </row>
    <row r="186" spans="1:15" ht="11.25" customHeight="1">
      <c r="A186" s="129"/>
      <c r="B186" s="121"/>
      <c r="C186" s="122" t="s">
        <v>7</v>
      </c>
      <c r="D186" s="125">
        <v>0</v>
      </c>
      <c r="E186" s="122">
        <v>1</v>
      </c>
      <c r="F186" s="125">
        <v>0</v>
      </c>
      <c r="G186" s="122">
        <v>1</v>
      </c>
      <c r="H186" s="125">
        <v>0</v>
      </c>
      <c r="I186" s="122">
        <v>0</v>
      </c>
      <c r="J186" s="125">
        <v>0</v>
      </c>
      <c r="K186" s="122">
        <v>0</v>
      </c>
      <c r="L186" s="125">
        <v>0</v>
      </c>
      <c r="M186" s="122">
        <v>1</v>
      </c>
      <c r="N186" s="132">
        <f t="shared" si="56"/>
        <v>0</v>
      </c>
      <c r="O186" s="133">
        <f t="shared" si="57"/>
        <v>0.6</v>
      </c>
    </row>
    <row r="187" spans="1:15" ht="11.25" customHeight="1">
      <c r="A187" s="129"/>
      <c r="B187" s="121"/>
      <c r="C187" s="122" t="s">
        <v>8</v>
      </c>
      <c r="D187" s="125">
        <v>0</v>
      </c>
      <c r="E187" s="122">
        <v>0</v>
      </c>
      <c r="F187" s="125">
        <v>0</v>
      </c>
      <c r="G187" s="122">
        <v>0</v>
      </c>
      <c r="H187" s="125">
        <v>0</v>
      </c>
      <c r="I187" s="122">
        <v>0</v>
      </c>
      <c r="J187" s="125">
        <v>0</v>
      </c>
      <c r="K187" s="122">
        <v>1</v>
      </c>
      <c r="L187" s="125">
        <v>0</v>
      </c>
      <c r="M187" s="122">
        <v>1</v>
      </c>
      <c r="N187" s="132">
        <f t="shared" si="56"/>
        <v>0</v>
      </c>
      <c r="O187" s="133">
        <f t="shared" si="57"/>
        <v>0.4</v>
      </c>
    </row>
    <row r="188" spans="1:15" ht="11.25" customHeight="1">
      <c r="A188" s="129"/>
      <c r="B188" s="121"/>
      <c r="C188" s="122" t="s">
        <v>9</v>
      </c>
      <c r="D188" s="125">
        <v>3</v>
      </c>
      <c r="E188" s="122">
        <v>2</v>
      </c>
      <c r="F188" s="125">
        <v>0</v>
      </c>
      <c r="G188" s="122">
        <v>3</v>
      </c>
      <c r="H188" s="125">
        <v>1</v>
      </c>
      <c r="I188" s="122">
        <v>2</v>
      </c>
      <c r="J188" s="125">
        <v>0</v>
      </c>
      <c r="K188" s="122">
        <v>3</v>
      </c>
      <c r="L188" s="125">
        <v>0</v>
      </c>
      <c r="M188" s="122">
        <v>2</v>
      </c>
      <c r="N188" s="132">
        <f t="shared" si="56"/>
        <v>0.8</v>
      </c>
      <c r="O188" s="133">
        <f t="shared" si="57"/>
        <v>2.4</v>
      </c>
    </row>
    <row r="189" spans="1:15" ht="11.25" customHeight="1">
      <c r="A189" s="129"/>
      <c r="B189" s="121"/>
      <c r="C189" s="122" t="s">
        <v>22</v>
      </c>
      <c r="D189" s="125">
        <v>0</v>
      </c>
      <c r="E189" s="122">
        <v>0</v>
      </c>
      <c r="F189" s="125">
        <v>0</v>
      </c>
      <c r="G189" s="122">
        <v>0</v>
      </c>
      <c r="H189" s="125">
        <v>1</v>
      </c>
      <c r="I189" s="122">
        <v>0</v>
      </c>
      <c r="J189" s="125">
        <v>1</v>
      </c>
      <c r="K189" s="122">
        <v>0</v>
      </c>
      <c r="L189" s="125">
        <v>1</v>
      </c>
      <c r="M189" s="122">
        <v>0</v>
      </c>
      <c r="N189" s="132">
        <f t="shared" si="56"/>
        <v>0.6</v>
      </c>
      <c r="O189" s="133">
        <f t="shared" si="57"/>
        <v>0</v>
      </c>
    </row>
    <row r="190" spans="1:15" ht="11.25" customHeight="1">
      <c r="A190" s="129"/>
      <c r="B190" s="121"/>
      <c r="C190" s="130" t="s">
        <v>10</v>
      </c>
      <c r="D190" s="131">
        <f aca="true" t="shared" si="58" ref="D190:K190">SUM(D183:D189)</f>
        <v>6</v>
      </c>
      <c r="E190" s="130">
        <f t="shared" si="58"/>
        <v>3</v>
      </c>
      <c r="F190" s="131">
        <f t="shared" si="58"/>
        <v>2</v>
      </c>
      <c r="G190" s="130">
        <f t="shared" si="58"/>
        <v>5</v>
      </c>
      <c r="H190" s="131">
        <f t="shared" si="58"/>
        <v>6</v>
      </c>
      <c r="I190" s="130">
        <f t="shared" si="58"/>
        <v>6</v>
      </c>
      <c r="J190" s="131">
        <f t="shared" si="58"/>
        <v>7</v>
      </c>
      <c r="K190" s="130">
        <f t="shared" si="58"/>
        <v>7</v>
      </c>
      <c r="L190" s="131">
        <f>SUM(L183:L189)</f>
        <v>6</v>
      </c>
      <c r="M190" s="130">
        <f>SUM(M183:M189)</f>
        <v>12</v>
      </c>
      <c r="N190" s="164">
        <f>(H190+J190+L190+D190+F190)/5</f>
        <v>5.4</v>
      </c>
      <c r="O190" s="165">
        <f>(I190+K190+M190+E190+G190)/5</f>
        <v>6.6</v>
      </c>
    </row>
    <row r="191" spans="1:15" ht="11.25" customHeight="1">
      <c r="A191" s="129"/>
      <c r="B191" s="121"/>
      <c r="C191" s="122"/>
      <c r="D191" s="125"/>
      <c r="E191" s="122"/>
      <c r="F191" s="125"/>
      <c r="G191" s="122"/>
      <c r="H191" s="125"/>
      <c r="I191" s="122"/>
      <c r="J191" s="125"/>
      <c r="K191" s="122"/>
      <c r="L191" s="125"/>
      <c r="M191" s="122"/>
      <c r="N191" s="132"/>
      <c r="O191" s="133"/>
    </row>
    <row r="192" spans="1:15" ht="11.25">
      <c r="A192" s="129" t="s">
        <v>70</v>
      </c>
      <c r="B192" s="121">
        <v>1976</v>
      </c>
      <c r="C192" s="122" t="s">
        <v>4</v>
      </c>
      <c r="D192" s="125">
        <v>25</v>
      </c>
      <c r="E192" s="122">
        <v>4</v>
      </c>
      <c r="F192" s="125">
        <v>24</v>
      </c>
      <c r="G192" s="122">
        <v>3</v>
      </c>
      <c r="H192" s="125">
        <v>22</v>
      </c>
      <c r="I192" s="122">
        <v>3</v>
      </c>
      <c r="J192" s="125">
        <v>26</v>
      </c>
      <c r="K192" s="122">
        <v>6</v>
      </c>
      <c r="L192" s="125">
        <v>29</v>
      </c>
      <c r="M192" s="122">
        <v>5</v>
      </c>
      <c r="N192" s="132">
        <f aca="true" t="shared" si="59" ref="N192:N198">AVERAGE(L192,J192,H192,F192,D192)</f>
        <v>25.2</v>
      </c>
      <c r="O192" s="133">
        <f aca="true" t="shared" si="60" ref="O192:O198">AVERAGE(M192,K192,I192,G192,E192)</f>
        <v>4.2</v>
      </c>
    </row>
    <row r="193" spans="1:15" ht="11.25" customHeight="1">
      <c r="A193" s="129"/>
      <c r="B193" s="121"/>
      <c r="C193" s="122" t="s">
        <v>5</v>
      </c>
      <c r="D193" s="125">
        <v>1</v>
      </c>
      <c r="E193" s="122">
        <v>0</v>
      </c>
      <c r="F193" s="125">
        <v>1</v>
      </c>
      <c r="G193" s="122">
        <v>1</v>
      </c>
      <c r="H193" s="125">
        <v>0</v>
      </c>
      <c r="I193" s="122">
        <v>1</v>
      </c>
      <c r="J193" s="125">
        <v>0</v>
      </c>
      <c r="K193" s="122">
        <v>2</v>
      </c>
      <c r="L193" s="125">
        <v>1</v>
      </c>
      <c r="M193" s="122">
        <v>2</v>
      </c>
      <c r="N193" s="132">
        <f t="shared" si="59"/>
        <v>0.6</v>
      </c>
      <c r="O193" s="133">
        <f t="shared" si="60"/>
        <v>1.2</v>
      </c>
    </row>
    <row r="194" spans="1:15" ht="11.25" customHeight="1">
      <c r="A194" s="129"/>
      <c r="B194" s="121"/>
      <c r="C194" s="122" t="s">
        <v>6</v>
      </c>
      <c r="D194" s="125">
        <v>0</v>
      </c>
      <c r="E194" s="122">
        <v>0</v>
      </c>
      <c r="F194" s="125">
        <v>0</v>
      </c>
      <c r="G194" s="122">
        <v>0</v>
      </c>
      <c r="H194" s="125">
        <v>0</v>
      </c>
      <c r="I194" s="122">
        <v>0</v>
      </c>
      <c r="J194" s="125">
        <v>0</v>
      </c>
      <c r="K194" s="122">
        <v>0</v>
      </c>
      <c r="L194" s="125">
        <v>0</v>
      </c>
      <c r="M194" s="122">
        <v>0</v>
      </c>
      <c r="N194" s="132">
        <f t="shared" si="59"/>
        <v>0</v>
      </c>
      <c r="O194" s="133">
        <f t="shared" si="60"/>
        <v>0</v>
      </c>
    </row>
    <row r="195" spans="1:15" ht="11.25" customHeight="1">
      <c r="A195" s="129"/>
      <c r="B195" s="121"/>
      <c r="C195" s="122" t="s">
        <v>7</v>
      </c>
      <c r="D195" s="125">
        <v>2</v>
      </c>
      <c r="E195" s="122">
        <v>0</v>
      </c>
      <c r="F195" s="125">
        <v>1</v>
      </c>
      <c r="G195" s="122">
        <v>0</v>
      </c>
      <c r="H195" s="125">
        <v>0</v>
      </c>
      <c r="I195" s="122">
        <v>0</v>
      </c>
      <c r="J195" s="125">
        <v>0</v>
      </c>
      <c r="K195" s="122">
        <v>1</v>
      </c>
      <c r="L195" s="125">
        <v>1</v>
      </c>
      <c r="M195" s="122">
        <v>0</v>
      </c>
      <c r="N195" s="132">
        <f t="shared" si="59"/>
        <v>0.8</v>
      </c>
      <c r="O195" s="133">
        <f t="shared" si="60"/>
        <v>0.2</v>
      </c>
    </row>
    <row r="196" spans="1:15" ht="11.25" customHeight="1">
      <c r="A196" s="129"/>
      <c r="B196" s="121"/>
      <c r="C196" s="122" t="s">
        <v>8</v>
      </c>
      <c r="D196" s="125">
        <v>0</v>
      </c>
      <c r="E196" s="122">
        <v>0</v>
      </c>
      <c r="F196" s="125">
        <v>0</v>
      </c>
      <c r="G196" s="122">
        <v>0</v>
      </c>
      <c r="H196" s="125">
        <v>0</v>
      </c>
      <c r="I196" s="122">
        <v>0</v>
      </c>
      <c r="J196" s="125">
        <v>0</v>
      </c>
      <c r="K196" s="122">
        <v>0</v>
      </c>
      <c r="L196" s="125">
        <v>0</v>
      </c>
      <c r="M196" s="122">
        <v>0</v>
      </c>
      <c r="N196" s="132">
        <f t="shared" si="59"/>
        <v>0</v>
      </c>
      <c r="O196" s="133">
        <f t="shared" si="60"/>
        <v>0</v>
      </c>
    </row>
    <row r="197" spans="1:15" ht="11.25" customHeight="1">
      <c r="A197" s="129"/>
      <c r="B197" s="121"/>
      <c r="C197" s="122" t="s">
        <v>9</v>
      </c>
      <c r="D197" s="125">
        <v>40</v>
      </c>
      <c r="E197" s="122">
        <v>26</v>
      </c>
      <c r="F197" s="125">
        <v>26</v>
      </c>
      <c r="G197" s="122">
        <v>22</v>
      </c>
      <c r="H197" s="125">
        <v>28</v>
      </c>
      <c r="I197" s="122">
        <v>13</v>
      </c>
      <c r="J197" s="125">
        <v>25</v>
      </c>
      <c r="K197" s="122">
        <v>12</v>
      </c>
      <c r="L197" s="125">
        <v>12</v>
      </c>
      <c r="M197" s="122">
        <v>12</v>
      </c>
      <c r="N197" s="132">
        <f t="shared" si="59"/>
        <v>26.2</v>
      </c>
      <c r="O197" s="133">
        <f t="shared" si="60"/>
        <v>17</v>
      </c>
    </row>
    <row r="198" spans="1:15" ht="11.25" customHeight="1">
      <c r="A198" s="129"/>
      <c r="B198" s="121"/>
      <c r="C198" s="122" t="s">
        <v>22</v>
      </c>
      <c r="D198" s="125">
        <v>0</v>
      </c>
      <c r="E198" s="122">
        <v>0</v>
      </c>
      <c r="F198" s="125">
        <v>0</v>
      </c>
      <c r="G198" s="122">
        <v>1</v>
      </c>
      <c r="H198" s="125">
        <v>0</v>
      </c>
      <c r="I198" s="122">
        <v>1</v>
      </c>
      <c r="J198" s="125">
        <v>0</v>
      </c>
      <c r="K198" s="122">
        <v>0</v>
      </c>
      <c r="L198" s="125">
        <v>0</v>
      </c>
      <c r="M198" s="122">
        <v>0</v>
      </c>
      <c r="N198" s="132">
        <f t="shared" si="59"/>
        <v>0</v>
      </c>
      <c r="O198" s="133">
        <f t="shared" si="60"/>
        <v>0.4</v>
      </c>
    </row>
    <row r="199" spans="1:15" ht="11.25" customHeight="1">
      <c r="A199" s="129"/>
      <c r="B199" s="121"/>
      <c r="C199" s="130" t="s">
        <v>10</v>
      </c>
      <c r="D199" s="131">
        <f aca="true" t="shared" si="61" ref="D199:K199">SUM(D192:D198)</f>
        <v>68</v>
      </c>
      <c r="E199" s="130">
        <f t="shared" si="61"/>
        <v>30</v>
      </c>
      <c r="F199" s="131">
        <f t="shared" si="61"/>
        <v>52</v>
      </c>
      <c r="G199" s="130">
        <f t="shared" si="61"/>
        <v>27</v>
      </c>
      <c r="H199" s="131">
        <f t="shared" si="61"/>
        <v>50</v>
      </c>
      <c r="I199" s="130">
        <f t="shared" si="61"/>
        <v>18</v>
      </c>
      <c r="J199" s="131">
        <f t="shared" si="61"/>
        <v>51</v>
      </c>
      <c r="K199" s="130">
        <f t="shared" si="61"/>
        <v>21</v>
      </c>
      <c r="L199" s="131">
        <f>SUM(L192:L198)</f>
        <v>43</v>
      </c>
      <c r="M199" s="130">
        <f>SUM(M192:M198)</f>
        <v>19</v>
      </c>
      <c r="N199" s="164">
        <f>(H199+J199+L199+D199+F199)/5</f>
        <v>52.8</v>
      </c>
      <c r="O199" s="165">
        <f>(I199+K199+M199+E199+G199)/5</f>
        <v>23</v>
      </c>
    </row>
    <row r="200" spans="1:15" ht="11.25" customHeight="1">
      <c r="A200" s="129"/>
      <c r="B200" s="121"/>
      <c r="C200" s="122"/>
      <c r="D200" s="125"/>
      <c r="E200" s="122"/>
      <c r="F200" s="125"/>
      <c r="G200" s="122"/>
      <c r="H200" s="125"/>
      <c r="I200" s="122"/>
      <c r="J200" s="125"/>
      <c r="K200" s="122"/>
      <c r="L200" s="125"/>
      <c r="M200" s="122"/>
      <c r="N200" s="132"/>
      <c r="O200" s="133"/>
    </row>
    <row r="201" spans="1:15" ht="11.25">
      <c r="A201" s="129" t="s">
        <v>85</v>
      </c>
      <c r="B201" s="121">
        <v>1997</v>
      </c>
      <c r="C201" s="122" t="s">
        <v>4</v>
      </c>
      <c r="D201" s="125">
        <v>0</v>
      </c>
      <c r="E201" s="122">
        <v>0</v>
      </c>
      <c r="F201" s="125">
        <v>0</v>
      </c>
      <c r="G201" s="122">
        <v>0</v>
      </c>
      <c r="H201" s="125">
        <v>0</v>
      </c>
      <c r="I201" s="122">
        <v>0</v>
      </c>
      <c r="J201" s="125">
        <v>0</v>
      </c>
      <c r="K201" s="122">
        <v>2</v>
      </c>
      <c r="L201" s="125">
        <v>0</v>
      </c>
      <c r="M201" s="122">
        <v>0</v>
      </c>
      <c r="N201" s="132">
        <f aca="true" t="shared" si="62" ref="N201:N207">AVERAGE(L201,J201,H201,F201,D201)</f>
        <v>0</v>
      </c>
      <c r="O201" s="133">
        <f aca="true" t="shared" si="63" ref="O201:O207">AVERAGE(M201,K201,I201,G201,E201)</f>
        <v>0.4</v>
      </c>
    </row>
    <row r="202" spans="1:15" ht="11.25" customHeight="1">
      <c r="A202" s="129"/>
      <c r="B202" s="121"/>
      <c r="C202" s="122" t="s">
        <v>5</v>
      </c>
      <c r="D202" s="125">
        <v>0</v>
      </c>
      <c r="E202" s="122">
        <v>0</v>
      </c>
      <c r="F202" s="125">
        <v>0</v>
      </c>
      <c r="G202" s="122">
        <v>0</v>
      </c>
      <c r="H202" s="125">
        <v>0</v>
      </c>
      <c r="I202" s="122">
        <v>0</v>
      </c>
      <c r="J202" s="125">
        <v>0</v>
      </c>
      <c r="K202" s="122">
        <v>0</v>
      </c>
      <c r="L202" s="125">
        <v>0</v>
      </c>
      <c r="M202" s="122">
        <v>0</v>
      </c>
      <c r="N202" s="132">
        <f t="shared" si="62"/>
        <v>0</v>
      </c>
      <c r="O202" s="133">
        <f t="shared" si="63"/>
        <v>0</v>
      </c>
    </row>
    <row r="203" spans="1:15" ht="11.25" customHeight="1">
      <c r="A203" s="129"/>
      <c r="B203" s="121"/>
      <c r="C203" s="122" t="s">
        <v>6</v>
      </c>
      <c r="D203" s="125">
        <v>0</v>
      </c>
      <c r="E203" s="122">
        <v>0</v>
      </c>
      <c r="F203" s="125">
        <v>0</v>
      </c>
      <c r="G203" s="122">
        <v>0</v>
      </c>
      <c r="H203" s="125">
        <v>0</v>
      </c>
      <c r="I203" s="122">
        <v>0</v>
      </c>
      <c r="J203" s="125">
        <v>0</v>
      </c>
      <c r="K203" s="122">
        <v>0</v>
      </c>
      <c r="L203" s="125">
        <v>0</v>
      </c>
      <c r="M203" s="122">
        <v>0</v>
      </c>
      <c r="N203" s="132">
        <f t="shared" si="62"/>
        <v>0</v>
      </c>
      <c r="O203" s="133">
        <f t="shared" si="63"/>
        <v>0</v>
      </c>
    </row>
    <row r="204" spans="1:15" ht="11.25" customHeight="1">
      <c r="A204" s="129"/>
      <c r="B204" s="121"/>
      <c r="C204" s="122" t="s">
        <v>7</v>
      </c>
      <c r="D204" s="125">
        <v>0</v>
      </c>
      <c r="E204" s="122">
        <v>0</v>
      </c>
      <c r="F204" s="125">
        <v>0</v>
      </c>
      <c r="G204" s="122">
        <v>0</v>
      </c>
      <c r="H204" s="125">
        <v>0</v>
      </c>
      <c r="I204" s="122">
        <v>0</v>
      </c>
      <c r="J204" s="125">
        <v>0</v>
      </c>
      <c r="K204" s="122">
        <v>0</v>
      </c>
      <c r="L204" s="125">
        <v>0</v>
      </c>
      <c r="M204" s="122">
        <v>0</v>
      </c>
      <c r="N204" s="132">
        <f t="shared" si="62"/>
        <v>0</v>
      </c>
      <c r="O204" s="133">
        <f t="shared" si="63"/>
        <v>0</v>
      </c>
    </row>
    <row r="205" spans="1:15" ht="11.25" customHeight="1">
      <c r="A205" s="129"/>
      <c r="B205" s="121"/>
      <c r="C205" s="122" t="s">
        <v>8</v>
      </c>
      <c r="D205" s="125">
        <v>0</v>
      </c>
      <c r="E205" s="122">
        <v>0</v>
      </c>
      <c r="F205" s="125">
        <v>0</v>
      </c>
      <c r="G205" s="122">
        <v>0</v>
      </c>
      <c r="H205" s="125">
        <v>0</v>
      </c>
      <c r="I205" s="122">
        <v>0</v>
      </c>
      <c r="J205" s="125">
        <v>0</v>
      </c>
      <c r="K205" s="122">
        <v>0</v>
      </c>
      <c r="L205" s="125">
        <v>0</v>
      </c>
      <c r="M205" s="122">
        <v>0</v>
      </c>
      <c r="N205" s="132">
        <f t="shared" si="62"/>
        <v>0</v>
      </c>
      <c r="O205" s="133">
        <f t="shared" si="63"/>
        <v>0</v>
      </c>
    </row>
    <row r="206" spans="1:15" ht="11.25" customHeight="1">
      <c r="A206" s="129"/>
      <c r="B206" s="121"/>
      <c r="C206" s="122" t="s">
        <v>9</v>
      </c>
      <c r="D206" s="125">
        <v>6</v>
      </c>
      <c r="E206" s="122">
        <v>0</v>
      </c>
      <c r="F206" s="125">
        <v>2</v>
      </c>
      <c r="G206" s="122">
        <v>1</v>
      </c>
      <c r="H206" s="125">
        <v>1</v>
      </c>
      <c r="I206" s="122">
        <v>1</v>
      </c>
      <c r="J206" s="125">
        <v>0</v>
      </c>
      <c r="K206" s="122">
        <v>0</v>
      </c>
      <c r="L206" s="125">
        <v>0</v>
      </c>
      <c r="M206" s="122">
        <v>0</v>
      </c>
      <c r="N206" s="132">
        <f t="shared" si="62"/>
        <v>1.8</v>
      </c>
      <c r="O206" s="133">
        <f t="shared" si="63"/>
        <v>0.4</v>
      </c>
    </row>
    <row r="207" spans="1:15" ht="11.25" customHeight="1">
      <c r="A207" s="129"/>
      <c r="B207" s="121"/>
      <c r="C207" s="122" t="s">
        <v>22</v>
      </c>
      <c r="D207" s="125">
        <v>0</v>
      </c>
      <c r="E207" s="122">
        <v>0</v>
      </c>
      <c r="F207" s="125">
        <v>0</v>
      </c>
      <c r="G207" s="122">
        <v>0</v>
      </c>
      <c r="H207" s="125">
        <v>0</v>
      </c>
      <c r="I207" s="122">
        <v>0</v>
      </c>
      <c r="J207" s="125">
        <v>0</v>
      </c>
      <c r="K207" s="122">
        <v>0</v>
      </c>
      <c r="L207" s="125">
        <v>0</v>
      </c>
      <c r="M207" s="122">
        <v>0</v>
      </c>
      <c r="N207" s="132">
        <f t="shared" si="62"/>
        <v>0</v>
      </c>
      <c r="O207" s="133">
        <f t="shared" si="63"/>
        <v>0</v>
      </c>
    </row>
    <row r="208" spans="1:15" ht="11.25" customHeight="1">
      <c r="A208" s="129"/>
      <c r="B208" s="121"/>
      <c r="C208" s="130" t="s">
        <v>10</v>
      </c>
      <c r="D208" s="131">
        <f aca="true" t="shared" si="64" ref="D208:K208">SUM(D201:D207)</f>
        <v>6</v>
      </c>
      <c r="E208" s="130">
        <f t="shared" si="64"/>
        <v>0</v>
      </c>
      <c r="F208" s="131">
        <f t="shared" si="64"/>
        <v>2</v>
      </c>
      <c r="G208" s="130">
        <f t="shared" si="64"/>
        <v>1</v>
      </c>
      <c r="H208" s="131">
        <f t="shared" si="64"/>
        <v>1</v>
      </c>
      <c r="I208" s="130">
        <f t="shared" si="64"/>
        <v>1</v>
      </c>
      <c r="J208" s="131">
        <f t="shared" si="64"/>
        <v>0</v>
      </c>
      <c r="K208" s="130">
        <f t="shared" si="64"/>
        <v>2</v>
      </c>
      <c r="L208" s="131">
        <f>SUM(L201:L207)</f>
        <v>0</v>
      </c>
      <c r="M208" s="130">
        <f>SUM(M201:M207)</f>
        <v>0</v>
      </c>
      <c r="N208" s="164">
        <f>(H208+J208+L208+D208+F208)/5</f>
        <v>1.8</v>
      </c>
      <c r="O208" s="165">
        <f>(I208+K208+M208+E208+G208)/5</f>
        <v>0.8</v>
      </c>
    </row>
    <row r="209" spans="1:15" ht="11.25" customHeight="1">
      <c r="A209" s="129"/>
      <c r="B209" s="121"/>
      <c r="C209" s="122"/>
      <c r="D209" s="125"/>
      <c r="E209" s="122"/>
      <c r="F209" s="125"/>
      <c r="G209" s="122"/>
      <c r="H209" s="125"/>
      <c r="I209" s="122"/>
      <c r="J209" s="125"/>
      <c r="K209" s="122"/>
      <c r="L209" s="125"/>
      <c r="M209" s="122"/>
      <c r="N209" s="132"/>
      <c r="O209" s="133"/>
    </row>
    <row r="210" spans="1:15" ht="11.25" customHeight="1">
      <c r="A210" s="129" t="s">
        <v>116</v>
      </c>
      <c r="B210" s="121">
        <v>1963</v>
      </c>
      <c r="C210" s="122" t="s">
        <v>4</v>
      </c>
      <c r="D210" s="125">
        <v>8</v>
      </c>
      <c r="E210" s="122">
        <v>2</v>
      </c>
      <c r="F210" s="125">
        <v>9</v>
      </c>
      <c r="G210" s="122">
        <v>3</v>
      </c>
      <c r="H210" s="125">
        <v>8</v>
      </c>
      <c r="I210" s="122">
        <v>6</v>
      </c>
      <c r="J210" s="125">
        <v>7</v>
      </c>
      <c r="K210" s="122">
        <v>6</v>
      </c>
      <c r="L210" s="125">
        <v>6</v>
      </c>
      <c r="M210" s="122">
        <v>5</v>
      </c>
      <c r="N210" s="132">
        <f aca="true" t="shared" si="65" ref="N210:N216">AVERAGE(L210,J210,H210,F210,D210)</f>
        <v>7.6</v>
      </c>
      <c r="O210" s="133">
        <f aca="true" t="shared" si="66" ref="O210:O216">AVERAGE(M210,K210,I210,G210,E210)</f>
        <v>4.4</v>
      </c>
    </row>
    <row r="211" spans="1:15" ht="11.25" customHeight="1">
      <c r="A211" s="129"/>
      <c r="B211" s="121"/>
      <c r="C211" s="122" t="s">
        <v>5</v>
      </c>
      <c r="D211" s="125">
        <v>0</v>
      </c>
      <c r="E211" s="122">
        <v>2</v>
      </c>
      <c r="F211" s="125">
        <v>0</v>
      </c>
      <c r="G211" s="122">
        <v>2</v>
      </c>
      <c r="H211" s="125">
        <v>0</v>
      </c>
      <c r="I211" s="122">
        <v>3</v>
      </c>
      <c r="J211" s="125">
        <v>1</v>
      </c>
      <c r="K211" s="122">
        <v>2</v>
      </c>
      <c r="L211" s="125">
        <v>0</v>
      </c>
      <c r="M211" s="122">
        <v>1</v>
      </c>
      <c r="N211" s="132">
        <f t="shared" si="65"/>
        <v>0.2</v>
      </c>
      <c r="O211" s="133">
        <f t="shared" si="66"/>
        <v>2</v>
      </c>
    </row>
    <row r="212" spans="1:15" ht="11.25" customHeight="1">
      <c r="A212" s="129"/>
      <c r="B212" s="121"/>
      <c r="C212" s="122" t="s">
        <v>6</v>
      </c>
      <c r="D212" s="125">
        <v>0</v>
      </c>
      <c r="E212" s="122">
        <v>0</v>
      </c>
      <c r="F212" s="125">
        <v>0</v>
      </c>
      <c r="G212" s="122">
        <v>0</v>
      </c>
      <c r="H212" s="125">
        <v>0</v>
      </c>
      <c r="I212" s="122">
        <v>0</v>
      </c>
      <c r="J212" s="125">
        <v>0</v>
      </c>
      <c r="K212" s="122">
        <v>0</v>
      </c>
      <c r="L212" s="125">
        <v>0</v>
      </c>
      <c r="M212" s="122">
        <v>0</v>
      </c>
      <c r="N212" s="132">
        <f t="shared" si="65"/>
        <v>0</v>
      </c>
      <c r="O212" s="133">
        <f t="shared" si="66"/>
        <v>0</v>
      </c>
    </row>
    <row r="213" spans="1:15" ht="11.25" customHeight="1">
      <c r="A213" s="129"/>
      <c r="B213" s="121"/>
      <c r="C213" s="122" t="s">
        <v>7</v>
      </c>
      <c r="D213" s="125">
        <v>1</v>
      </c>
      <c r="E213" s="122">
        <v>1</v>
      </c>
      <c r="F213" s="125">
        <v>1</v>
      </c>
      <c r="G213" s="122">
        <v>0</v>
      </c>
      <c r="H213" s="125">
        <v>1</v>
      </c>
      <c r="I213" s="122">
        <v>0</v>
      </c>
      <c r="J213" s="125">
        <v>2</v>
      </c>
      <c r="K213" s="122">
        <v>1</v>
      </c>
      <c r="L213" s="125">
        <v>1</v>
      </c>
      <c r="M213" s="122">
        <v>0</v>
      </c>
      <c r="N213" s="132">
        <f t="shared" si="65"/>
        <v>1.2</v>
      </c>
      <c r="O213" s="133">
        <f t="shared" si="66"/>
        <v>0.4</v>
      </c>
    </row>
    <row r="214" spans="1:15" ht="11.25" customHeight="1">
      <c r="A214" s="129"/>
      <c r="B214" s="121"/>
      <c r="C214" s="122" t="s">
        <v>8</v>
      </c>
      <c r="D214" s="125">
        <v>0</v>
      </c>
      <c r="E214" s="122">
        <v>0</v>
      </c>
      <c r="F214" s="125">
        <v>0</v>
      </c>
      <c r="G214" s="122">
        <v>0</v>
      </c>
      <c r="H214" s="125">
        <v>0</v>
      </c>
      <c r="I214" s="122">
        <v>0</v>
      </c>
      <c r="J214" s="125">
        <v>0</v>
      </c>
      <c r="K214" s="122">
        <v>0</v>
      </c>
      <c r="L214" s="125">
        <v>0</v>
      </c>
      <c r="M214" s="122">
        <v>0</v>
      </c>
      <c r="N214" s="132">
        <f t="shared" si="65"/>
        <v>0</v>
      </c>
      <c r="O214" s="133">
        <f t="shared" si="66"/>
        <v>0</v>
      </c>
    </row>
    <row r="215" spans="1:15" ht="11.25" customHeight="1">
      <c r="A215" s="129"/>
      <c r="B215" s="121"/>
      <c r="C215" s="122" t="s">
        <v>9</v>
      </c>
      <c r="D215" s="125">
        <v>0</v>
      </c>
      <c r="E215" s="122">
        <v>2</v>
      </c>
      <c r="F215" s="125">
        <v>0</v>
      </c>
      <c r="G215" s="122">
        <v>0</v>
      </c>
      <c r="H215" s="125">
        <v>0</v>
      </c>
      <c r="I215" s="122">
        <v>1</v>
      </c>
      <c r="J215" s="125">
        <v>1</v>
      </c>
      <c r="K215" s="122">
        <v>1</v>
      </c>
      <c r="L215" s="125">
        <v>1</v>
      </c>
      <c r="M215" s="122">
        <v>1</v>
      </c>
      <c r="N215" s="132">
        <f t="shared" si="65"/>
        <v>0.4</v>
      </c>
      <c r="O215" s="133">
        <f t="shared" si="66"/>
        <v>1</v>
      </c>
    </row>
    <row r="216" spans="1:15" ht="11.25" customHeight="1">
      <c r="A216" s="129"/>
      <c r="B216" s="121"/>
      <c r="C216" s="122" t="s">
        <v>22</v>
      </c>
      <c r="D216" s="125">
        <v>0</v>
      </c>
      <c r="E216" s="122">
        <v>1</v>
      </c>
      <c r="F216" s="125">
        <v>0</v>
      </c>
      <c r="G216" s="122">
        <v>1</v>
      </c>
      <c r="H216" s="125">
        <v>0</v>
      </c>
      <c r="I216" s="122">
        <v>0</v>
      </c>
      <c r="J216" s="125">
        <v>1</v>
      </c>
      <c r="K216" s="122">
        <v>0</v>
      </c>
      <c r="L216" s="125">
        <v>1</v>
      </c>
      <c r="M216" s="122">
        <v>0</v>
      </c>
      <c r="N216" s="132">
        <f t="shared" si="65"/>
        <v>0.4</v>
      </c>
      <c r="O216" s="133">
        <f t="shared" si="66"/>
        <v>0.4</v>
      </c>
    </row>
    <row r="217" spans="1:15" ht="11.25" customHeight="1">
      <c r="A217" s="129"/>
      <c r="B217" s="121"/>
      <c r="C217" s="130" t="s">
        <v>10</v>
      </c>
      <c r="D217" s="131">
        <f aca="true" t="shared" si="67" ref="D217:K217">SUM(D210:D216)</f>
        <v>9</v>
      </c>
      <c r="E217" s="130">
        <f t="shared" si="67"/>
        <v>8</v>
      </c>
      <c r="F217" s="131">
        <f t="shared" si="67"/>
        <v>10</v>
      </c>
      <c r="G217" s="130">
        <f t="shared" si="67"/>
        <v>6</v>
      </c>
      <c r="H217" s="131">
        <f t="shared" si="67"/>
        <v>9</v>
      </c>
      <c r="I217" s="130">
        <f t="shared" si="67"/>
        <v>10</v>
      </c>
      <c r="J217" s="131">
        <f t="shared" si="67"/>
        <v>12</v>
      </c>
      <c r="K217" s="130">
        <f t="shared" si="67"/>
        <v>10</v>
      </c>
      <c r="L217" s="131">
        <f>SUM(L210:L216)</f>
        <v>9</v>
      </c>
      <c r="M217" s="130">
        <f>SUM(M210:M216)</f>
        <v>7</v>
      </c>
      <c r="N217" s="164">
        <f>(H217+J217+L217+D217+F217)/5</f>
        <v>9.8</v>
      </c>
      <c r="O217" s="165">
        <f>(I217+K217+M217+E217+G217)/5</f>
        <v>8.2</v>
      </c>
    </row>
    <row r="218" spans="1:15" ht="11.25" customHeight="1">
      <c r="A218" s="129"/>
      <c r="B218" s="121"/>
      <c r="C218" s="122"/>
      <c r="D218" s="125"/>
      <c r="E218" s="122"/>
      <c r="F218" s="125"/>
      <c r="G218" s="122"/>
      <c r="H218" s="125"/>
      <c r="I218" s="122"/>
      <c r="J218" s="125"/>
      <c r="K218" s="122"/>
      <c r="L218" s="125"/>
      <c r="M218" s="122"/>
      <c r="N218" s="132"/>
      <c r="O218" s="133"/>
    </row>
    <row r="219" spans="1:15" ht="11.25" customHeight="1">
      <c r="A219" s="129" t="s">
        <v>117</v>
      </c>
      <c r="B219" s="121">
        <v>2010</v>
      </c>
      <c r="C219" s="122" t="s">
        <v>4</v>
      </c>
      <c r="D219" s="123"/>
      <c r="E219" s="124"/>
      <c r="F219" s="123"/>
      <c r="G219" s="124"/>
      <c r="H219" s="123"/>
      <c r="I219" s="124"/>
      <c r="J219" s="125">
        <v>3</v>
      </c>
      <c r="K219" s="122">
        <v>0</v>
      </c>
      <c r="L219" s="125">
        <v>2</v>
      </c>
      <c r="M219" s="122">
        <v>0</v>
      </c>
      <c r="N219" s="126" t="s">
        <v>110</v>
      </c>
      <c r="O219" s="127" t="s">
        <v>110</v>
      </c>
    </row>
    <row r="220" spans="1:15" ht="11.25" customHeight="1">
      <c r="A220" s="129"/>
      <c r="B220" s="121"/>
      <c r="C220" s="122" t="s">
        <v>5</v>
      </c>
      <c r="D220" s="123"/>
      <c r="E220" s="124"/>
      <c r="F220" s="123"/>
      <c r="G220" s="124"/>
      <c r="H220" s="123"/>
      <c r="I220" s="124"/>
      <c r="J220" s="125">
        <v>0</v>
      </c>
      <c r="K220" s="122">
        <v>0</v>
      </c>
      <c r="L220" s="125">
        <v>1</v>
      </c>
      <c r="M220" s="122">
        <v>0</v>
      </c>
      <c r="N220" s="126" t="s">
        <v>110</v>
      </c>
      <c r="O220" s="127" t="s">
        <v>110</v>
      </c>
    </row>
    <row r="221" spans="1:15" ht="11.25" customHeight="1">
      <c r="A221" s="129"/>
      <c r="B221" s="121"/>
      <c r="C221" s="122" t="s">
        <v>6</v>
      </c>
      <c r="D221" s="123"/>
      <c r="E221" s="124"/>
      <c r="F221" s="123"/>
      <c r="G221" s="124"/>
      <c r="H221" s="123"/>
      <c r="I221" s="124"/>
      <c r="J221" s="125">
        <v>0</v>
      </c>
      <c r="K221" s="122">
        <v>0</v>
      </c>
      <c r="L221" s="125">
        <v>0</v>
      </c>
      <c r="M221" s="122">
        <v>0</v>
      </c>
      <c r="N221" s="126" t="s">
        <v>110</v>
      </c>
      <c r="O221" s="127" t="s">
        <v>110</v>
      </c>
    </row>
    <row r="222" spans="1:15" ht="11.25" customHeight="1">
      <c r="A222" s="129"/>
      <c r="B222" s="121"/>
      <c r="C222" s="122" t="s">
        <v>7</v>
      </c>
      <c r="D222" s="123"/>
      <c r="E222" s="124"/>
      <c r="F222" s="123"/>
      <c r="G222" s="124"/>
      <c r="H222" s="123"/>
      <c r="I222" s="124"/>
      <c r="J222" s="125">
        <v>0</v>
      </c>
      <c r="K222" s="122">
        <v>0</v>
      </c>
      <c r="L222" s="125">
        <v>0</v>
      </c>
      <c r="M222" s="122">
        <v>0</v>
      </c>
      <c r="N222" s="126" t="s">
        <v>110</v>
      </c>
      <c r="O222" s="127" t="s">
        <v>110</v>
      </c>
    </row>
    <row r="223" spans="1:15" ht="11.25" customHeight="1">
      <c r="A223" s="129"/>
      <c r="B223" s="121"/>
      <c r="C223" s="122" t="s">
        <v>8</v>
      </c>
      <c r="D223" s="123"/>
      <c r="E223" s="124"/>
      <c r="F223" s="123"/>
      <c r="G223" s="124"/>
      <c r="H223" s="123"/>
      <c r="I223" s="124"/>
      <c r="J223" s="125">
        <v>0</v>
      </c>
      <c r="K223" s="122">
        <v>0</v>
      </c>
      <c r="L223" s="125">
        <v>0</v>
      </c>
      <c r="M223" s="122">
        <v>0</v>
      </c>
      <c r="N223" s="126" t="s">
        <v>110</v>
      </c>
      <c r="O223" s="127" t="s">
        <v>110</v>
      </c>
    </row>
    <row r="224" spans="1:15" ht="11.25" customHeight="1">
      <c r="A224" s="129"/>
      <c r="B224" s="121"/>
      <c r="C224" s="122" t="s">
        <v>9</v>
      </c>
      <c r="D224" s="123"/>
      <c r="E224" s="124"/>
      <c r="F224" s="123"/>
      <c r="G224" s="124"/>
      <c r="H224" s="123"/>
      <c r="I224" s="124"/>
      <c r="J224" s="125">
        <v>0</v>
      </c>
      <c r="K224" s="122">
        <v>0</v>
      </c>
      <c r="L224" s="125">
        <v>0</v>
      </c>
      <c r="M224" s="122">
        <v>0</v>
      </c>
      <c r="N224" s="126" t="s">
        <v>110</v>
      </c>
      <c r="O224" s="127" t="s">
        <v>110</v>
      </c>
    </row>
    <row r="225" spans="1:15" ht="11.25" customHeight="1">
      <c r="A225" s="129"/>
      <c r="B225" s="121"/>
      <c r="C225" s="122" t="s">
        <v>22</v>
      </c>
      <c r="D225" s="123"/>
      <c r="E225" s="124"/>
      <c r="F225" s="123"/>
      <c r="G225" s="124"/>
      <c r="H225" s="123"/>
      <c r="I225" s="124"/>
      <c r="J225" s="125">
        <v>0</v>
      </c>
      <c r="K225" s="122">
        <v>0</v>
      </c>
      <c r="L225" s="125">
        <v>0</v>
      </c>
      <c r="M225" s="122">
        <v>1</v>
      </c>
      <c r="N225" s="126" t="s">
        <v>110</v>
      </c>
      <c r="O225" s="127" t="s">
        <v>110</v>
      </c>
    </row>
    <row r="226" spans="1:15" ht="11.25" customHeight="1">
      <c r="A226" s="129"/>
      <c r="B226" s="121"/>
      <c r="C226" s="130" t="s">
        <v>10</v>
      </c>
      <c r="D226" s="131">
        <f aca="true" t="shared" si="68" ref="D226:K226">SUM(D219:D225)</f>
        <v>0</v>
      </c>
      <c r="E226" s="130">
        <f t="shared" si="68"/>
        <v>0</v>
      </c>
      <c r="F226" s="131">
        <f t="shared" si="68"/>
        <v>0</v>
      </c>
      <c r="G226" s="130">
        <f t="shared" si="68"/>
        <v>0</v>
      </c>
      <c r="H226" s="131">
        <f t="shared" si="68"/>
        <v>0</v>
      </c>
      <c r="I226" s="130">
        <f t="shared" si="68"/>
        <v>0</v>
      </c>
      <c r="J226" s="131">
        <f t="shared" si="68"/>
        <v>3</v>
      </c>
      <c r="K226" s="130">
        <f t="shared" si="68"/>
        <v>0</v>
      </c>
      <c r="L226" s="131">
        <f>SUM(L219:L225)</f>
        <v>3</v>
      </c>
      <c r="M226" s="130">
        <f>SUM(M219:M225)</f>
        <v>1</v>
      </c>
      <c r="N226" s="163" t="s">
        <v>110</v>
      </c>
      <c r="O226" s="120" t="s">
        <v>110</v>
      </c>
    </row>
    <row r="227" spans="1:15" ht="11.25" customHeight="1">
      <c r="A227" s="129"/>
      <c r="B227" s="121"/>
      <c r="C227" s="122"/>
      <c r="D227" s="125"/>
      <c r="E227" s="122"/>
      <c r="F227" s="125"/>
      <c r="G227" s="122"/>
      <c r="H227" s="125"/>
      <c r="I227" s="122"/>
      <c r="J227" s="125"/>
      <c r="K227" s="122"/>
      <c r="L227" s="125"/>
      <c r="M227" s="122"/>
      <c r="N227" s="132"/>
      <c r="O227" s="133"/>
    </row>
    <row r="228" spans="1:15" ht="11.25" customHeight="1">
      <c r="A228" s="129" t="s">
        <v>87</v>
      </c>
      <c r="B228" s="121">
        <v>1963</v>
      </c>
      <c r="C228" s="122" t="s">
        <v>4</v>
      </c>
      <c r="D228" s="125">
        <v>10</v>
      </c>
      <c r="E228" s="122">
        <v>8</v>
      </c>
      <c r="F228" s="125">
        <v>14</v>
      </c>
      <c r="G228" s="122">
        <v>3</v>
      </c>
      <c r="H228" s="125">
        <v>17</v>
      </c>
      <c r="I228" s="122">
        <v>7</v>
      </c>
      <c r="J228" s="125">
        <v>19</v>
      </c>
      <c r="K228" s="122">
        <v>7</v>
      </c>
      <c r="L228" s="125">
        <v>16</v>
      </c>
      <c r="M228" s="122">
        <v>6</v>
      </c>
      <c r="N228" s="132">
        <f aca="true" t="shared" si="69" ref="N228:N234">AVERAGE(L228,J228,H228,F228,D228)</f>
        <v>15.2</v>
      </c>
      <c r="O228" s="133">
        <f aca="true" t="shared" si="70" ref="O228:O234">AVERAGE(M228,K228,I228,G228,E228)</f>
        <v>6.2</v>
      </c>
    </row>
    <row r="229" spans="1:15" ht="11.25" customHeight="1">
      <c r="A229" s="129"/>
      <c r="B229" s="121"/>
      <c r="C229" s="122" t="s">
        <v>5</v>
      </c>
      <c r="D229" s="125">
        <v>0</v>
      </c>
      <c r="E229" s="122">
        <v>0</v>
      </c>
      <c r="F229" s="125">
        <v>0</v>
      </c>
      <c r="G229" s="122">
        <v>0</v>
      </c>
      <c r="H229" s="125">
        <v>0</v>
      </c>
      <c r="I229" s="122">
        <v>0</v>
      </c>
      <c r="J229" s="125">
        <v>0</v>
      </c>
      <c r="K229" s="122">
        <v>0</v>
      </c>
      <c r="L229" s="125">
        <v>0</v>
      </c>
      <c r="M229" s="122">
        <v>0</v>
      </c>
      <c r="N229" s="132">
        <f t="shared" si="69"/>
        <v>0</v>
      </c>
      <c r="O229" s="133">
        <f t="shared" si="70"/>
        <v>0</v>
      </c>
    </row>
    <row r="230" spans="1:15" ht="11.25" customHeight="1">
      <c r="A230" s="129"/>
      <c r="B230" s="121"/>
      <c r="C230" s="122" t="s">
        <v>6</v>
      </c>
      <c r="D230" s="125">
        <v>0</v>
      </c>
      <c r="E230" s="122">
        <v>0</v>
      </c>
      <c r="F230" s="125">
        <v>0</v>
      </c>
      <c r="G230" s="122">
        <v>0</v>
      </c>
      <c r="H230" s="125">
        <v>0</v>
      </c>
      <c r="I230" s="122">
        <v>0</v>
      </c>
      <c r="J230" s="125">
        <v>0</v>
      </c>
      <c r="K230" s="122">
        <v>0</v>
      </c>
      <c r="L230" s="125">
        <v>0</v>
      </c>
      <c r="M230" s="122">
        <v>0</v>
      </c>
      <c r="N230" s="132">
        <f t="shared" si="69"/>
        <v>0</v>
      </c>
      <c r="O230" s="133">
        <f t="shared" si="70"/>
        <v>0</v>
      </c>
    </row>
    <row r="231" spans="1:15" ht="11.25" customHeight="1">
      <c r="A231" s="129"/>
      <c r="B231" s="121"/>
      <c r="C231" s="122" t="s">
        <v>7</v>
      </c>
      <c r="D231" s="125">
        <v>0</v>
      </c>
      <c r="E231" s="122">
        <v>0</v>
      </c>
      <c r="F231" s="125">
        <v>0</v>
      </c>
      <c r="G231" s="122">
        <v>0</v>
      </c>
      <c r="H231" s="125">
        <v>1</v>
      </c>
      <c r="I231" s="122">
        <v>0</v>
      </c>
      <c r="J231" s="125">
        <v>1</v>
      </c>
      <c r="K231" s="122">
        <v>0</v>
      </c>
      <c r="L231" s="125">
        <v>1</v>
      </c>
      <c r="M231" s="122">
        <v>0</v>
      </c>
      <c r="N231" s="132">
        <f t="shared" si="69"/>
        <v>0.6</v>
      </c>
      <c r="O231" s="133">
        <f t="shared" si="70"/>
        <v>0</v>
      </c>
    </row>
    <row r="232" spans="1:15" ht="11.25" customHeight="1">
      <c r="A232" s="129"/>
      <c r="B232" s="121"/>
      <c r="C232" s="122" t="s">
        <v>8</v>
      </c>
      <c r="D232" s="125">
        <v>0</v>
      </c>
      <c r="E232" s="122">
        <v>0</v>
      </c>
      <c r="F232" s="125">
        <v>0</v>
      </c>
      <c r="G232" s="122">
        <v>2</v>
      </c>
      <c r="H232" s="125">
        <v>0</v>
      </c>
      <c r="I232" s="122">
        <v>0</v>
      </c>
      <c r="J232" s="125">
        <v>0</v>
      </c>
      <c r="K232" s="122">
        <v>0</v>
      </c>
      <c r="L232" s="125">
        <v>0</v>
      </c>
      <c r="M232" s="122">
        <v>0</v>
      </c>
      <c r="N232" s="132">
        <f t="shared" si="69"/>
        <v>0</v>
      </c>
      <c r="O232" s="133">
        <f t="shared" si="70"/>
        <v>0.4</v>
      </c>
    </row>
    <row r="233" spans="1:15" ht="11.25" customHeight="1">
      <c r="A233" s="129"/>
      <c r="B233" s="121"/>
      <c r="C233" s="122" t="s">
        <v>9</v>
      </c>
      <c r="D233" s="125">
        <v>2</v>
      </c>
      <c r="E233" s="122">
        <v>3</v>
      </c>
      <c r="F233" s="125">
        <v>1</v>
      </c>
      <c r="G233" s="122">
        <v>2</v>
      </c>
      <c r="H233" s="125">
        <v>3</v>
      </c>
      <c r="I233" s="122">
        <v>3</v>
      </c>
      <c r="J233" s="125">
        <v>5</v>
      </c>
      <c r="K233" s="122">
        <v>2</v>
      </c>
      <c r="L233" s="125">
        <v>7</v>
      </c>
      <c r="M233" s="122">
        <v>0</v>
      </c>
      <c r="N233" s="132">
        <f t="shared" si="69"/>
        <v>3.6</v>
      </c>
      <c r="O233" s="133">
        <f t="shared" si="70"/>
        <v>2</v>
      </c>
    </row>
    <row r="234" spans="1:15" ht="11.25" customHeight="1">
      <c r="A234" s="129"/>
      <c r="B234" s="121"/>
      <c r="C234" s="122" t="s">
        <v>22</v>
      </c>
      <c r="D234" s="125">
        <v>0</v>
      </c>
      <c r="E234" s="122">
        <v>0</v>
      </c>
      <c r="F234" s="125">
        <v>0</v>
      </c>
      <c r="G234" s="122">
        <v>0</v>
      </c>
      <c r="H234" s="125">
        <v>0</v>
      </c>
      <c r="I234" s="122">
        <v>0</v>
      </c>
      <c r="J234" s="125">
        <v>1</v>
      </c>
      <c r="K234" s="122">
        <v>1</v>
      </c>
      <c r="L234" s="125">
        <v>0</v>
      </c>
      <c r="M234" s="122">
        <v>1</v>
      </c>
      <c r="N234" s="132">
        <f t="shared" si="69"/>
        <v>0.2</v>
      </c>
      <c r="O234" s="133">
        <f t="shared" si="70"/>
        <v>0.4</v>
      </c>
    </row>
    <row r="235" spans="1:15" ht="11.25" customHeight="1">
      <c r="A235" s="129"/>
      <c r="B235" s="121"/>
      <c r="C235" s="130" t="s">
        <v>10</v>
      </c>
      <c r="D235" s="131">
        <f aca="true" t="shared" si="71" ref="D235:K235">SUM(D228:D234)</f>
        <v>12</v>
      </c>
      <c r="E235" s="130">
        <f t="shared" si="71"/>
        <v>11</v>
      </c>
      <c r="F235" s="131">
        <f t="shared" si="71"/>
        <v>15</v>
      </c>
      <c r="G235" s="130">
        <f t="shared" si="71"/>
        <v>7</v>
      </c>
      <c r="H235" s="131">
        <f t="shared" si="71"/>
        <v>21</v>
      </c>
      <c r="I235" s="130">
        <f t="shared" si="71"/>
        <v>10</v>
      </c>
      <c r="J235" s="131">
        <f t="shared" si="71"/>
        <v>26</v>
      </c>
      <c r="K235" s="130">
        <f t="shared" si="71"/>
        <v>10</v>
      </c>
      <c r="L235" s="131">
        <f>SUM(L228:L234)</f>
        <v>24</v>
      </c>
      <c r="M235" s="130">
        <f>SUM(M228:M234)</f>
        <v>7</v>
      </c>
      <c r="N235" s="164">
        <f>(H235+J235+L235+D235+F235)/5</f>
        <v>19.6</v>
      </c>
      <c r="O235" s="165">
        <f>(I235+K235+M235+E235+G235)/5</f>
        <v>9</v>
      </c>
    </row>
    <row r="236" spans="1:15" ht="11.25" customHeight="1">
      <c r="A236" s="129"/>
      <c r="B236" s="121"/>
      <c r="C236" s="122"/>
      <c r="D236" s="125"/>
      <c r="E236" s="122"/>
      <c r="F236" s="125"/>
      <c r="G236" s="122"/>
      <c r="H236" s="125"/>
      <c r="I236" s="122"/>
      <c r="J236" s="125"/>
      <c r="K236" s="122"/>
      <c r="L236" s="125"/>
      <c r="M236" s="122"/>
      <c r="N236" s="132"/>
      <c r="O236" s="133"/>
    </row>
    <row r="237" spans="1:15" ht="11.25" customHeight="1">
      <c r="A237" s="129" t="s">
        <v>62</v>
      </c>
      <c r="B237" s="121">
        <v>1977</v>
      </c>
      <c r="C237" s="122" t="s">
        <v>4</v>
      </c>
      <c r="D237" s="125">
        <v>7</v>
      </c>
      <c r="E237" s="122">
        <v>111</v>
      </c>
      <c r="F237" s="125">
        <v>12</v>
      </c>
      <c r="G237" s="122">
        <v>107</v>
      </c>
      <c r="H237" s="125">
        <v>6</v>
      </c>
      <c r="I237" s="122">
        <v>93</v>
      </c>
      <c r="J237" s="125">
        <v>9</v>
      </c>
      <c r="K237" s="122">
        <v>96</v>
      </c>
      <c r="L237" s="125">
        <v>24</v>
      </c>
      <c r="M237" s="122">
        <v>118</v>
      </c>
      <c r="N237" s="132">
        <f aca="true" t="shared" si="72" ref="N237:N243">AVERAGE(L237,J237,H237,F237,D237)</f>
        <v>11.6</v>
      </c>
      <c r="O237" s="133">
        <f>AVERAGE(M237,K237,I237,G237,E237)</f>
        <v>105</v>
      </c>
    </row>
    <row r="238" spans="1:15" ht="11.25" customHeight="1">
      <c r="A238" s="129"/>
      <c r="B238" s="121"/>
      <c r="C238" s="122" t="s">
        <v>5</v>
      </c>
      <c r="D238" s="125">
        <v>1</v>
      </c>
      <c r="E238" s="122">
        <v>8</v>
      </c>
      <c r="F238" s="125">
        <v>1</v>
      </c>
      <c r="G238" s="122">
        <v>9</v>
      </c>
      <c r="H238" s="125">
        <v>0</v>
      </c>
      <c r="I238" s="122">
        <v>10</v>
      </c>
      <c r="J238" s="125">
        <v>0</v>
      </c>
      <c r="K238" s="122">
        <v>6</v>
      </c>
      <c r="L238" s="125">
        <v>0</v>
      </c>
      <c r="M238" s="122">
        <v>7</v>
      </c>
      <c r="N238" s="132">
        <f t="shared" si="72"/>
        <v>0.4</v>
      </c>
      <c r="O238" s="133">
        <f aca="true" t="shared" si="73" ref="O238:O243">AVERAGE(M238,K238,I238,G238,E238)</f>
        <v>8</v>
      </c>
    </row>
    <row r="239" spans="1:15" ht="11.25" customHeight="1">
      <c r="A239" s="129"/>
      <c r="B239" s="121"/>
      <c r="C239" s="122" t="s">
        <v>6</v>
      </c>
      <c r="D239" s="125">
        <v>1</v>
      </c>
      <c r="E239" s="122">
        <v>3</v>
      </c>
      <c r="F239" s="125">
        <v>0</v>
      </c>
      <c r="G239" s="122">
        <v>1</v>
      </c>
      <c r="H239" s="125">
        <v>0</v>
      </c>
      <c r="I239" s="122">
        <v>0</v>
      </c>
      <c r="J239" s="125">
        <v>0</v>
      </c>
      <c r="K239" s="122">
        <v>0</v>
      </c>
      <c r="L239" s="125">
        <v>0</v>
      </c>
      <c r="M239" s="122">
        <v>2</v>
      </c>
      <c r="N239" s="132">
        <f t="shared" si="72"/>
        <v>0.2</v>
      </c>
      <c r="O239" s="133">
        <f t="shared" si="73"/>
        <v>1.2</v>
      </c>
    </row>
    <row r="240" spans="1:15" ht="11.25" customHeight="1">
      <c r="A240" s="129"/>
      <c r="B240" s="121"/>
      <c r="C240" s="122" t="s">
        <v>7</v>
      </c>
      <c r="D240" s="125">
        <v>0</v>
      </c>
      <c r="E240" s="122">
        <v>0</v>
      </c>
      <c r="F240" s="125">
        <v>0</v>
      </c>
      <c r="G240" s="122">
        <v>2</v>
      </c>
      <c r="H240" s="125">
        <v>0</v>
      </c>
      <c r="I240" s="122">
        <v>3</v>
      </c>
      <c r="J240" s="125">
        <v>0</v>
      </c>
      <c r="K240" s="122">
        <v>2</v>
      </c>
      <c r="L240" s="125">
        <v>0</v>
      </c>
      <c r="M240" s="122">
        <v>1</v>
      </c>
      <c r="N240" s="132">
        <f t="shared" si="72"/>
        <v>0</v>
      </c>
      <c r="O240" s="133">
        <f t="shared" si="73"/>
        <v>1.6</v>
      </c>
    </row>
    <row r="241" spans="1:15" ht="11.25" customHeight="1">
      <c r="A241" s="129"/>
      <c r="B241" s="121"/>
      <c r="C241" s="122" t="s">
        <v>8</v>
      </c>
      <c r="D241" s="125">
        <v>0</v>
      </c>
      <c r="E241" s="122">
        <v>5</v>
      </c>
      <c r="F241" s="125">
        <v>0</v>
      </c>
      <c r="G241" s="122">
        <v>3</v>
      </c>
      <c r="H241" s="125">
        <v>0</v>
      </c>
      <c r="I241" s="122">
        <v>3</v>
      </c>
      <c r="J241" s="125">
        <v>1</v>
      </c>
      <c r="K241" s="122">
        <v>0</v>
      </c>
      <c r="L241" s="125">
        <v>1</v>
      </c>
      <c r="M241" s="122">
        <v>2</v>
      </c>
      <c r="N241" s="132">
        <f t="shared" si="72"/>
        <v>0.4</v>
      </c>
      <c r="O241" s="133">
        <f t="shared" si="73"/>
        <v>2.6</v>
      </c>
    </row>
    <row r="242" spans="1:15" ht="11.25" customHeight="1">
      <c r="A242" s="129"/>
      <c r="B242" s="121"/>
      <c r="C242" s="122" t="s">
        <v>9</v>
      </c>
      <c r="D242" s="125">
        <v>2</v>
      </c>
      <c r="E242" s="122">
        <v>0</v>
      </c>
      <c r="F242" s="125">
        <v>2</v>
      </c>
      <c r="G242" s="122">
        <v>0</v>
      </c>
      <c r="H242" s="125">
        <v>2</v>
      </c>
      <c r="I242" s="122">
        <v>1</v>
      </c>
      <c r="J242" s="125">
        <v>0</v>
      </c>
      <c r="K242" s="122">
        <v>3</v>
      </c>
      <c r="L242" s="125">
        <v>0</v>
      </c>
      <c r="M242" s="122">
        <v>2</v>
      </c>
      <c r="N242" s="132">
        <f t="shared" si="72"/>
        <v>1.2</v>
      </c>
      <c r="O242" s="133">
        <f t="shared" si="73"/>
        <v>1.2</v>
      </c>
    </row>
    <row r="243" spans="1:15" ht="11.25" customHeight="1">
      <c r="A243" s="129"/>
      <c r="B243" s="121"/>
      <c r="C243" s="122" t="s">
        <v>22</v>
      </c>
      <c r="D243" s="125">
        <v>0</v>
      </c>
      <c r="E243" s="122">
        <v>0</v>
      </c>
      <c r="F243" s="125">
        <v>0</v>
      </c>
      <c r="G243" s="122">
        <v>0</v>
      </c>
      <c r="H243" s="125">
        <v>0</v>
      </c>
      <c r="I243" s="122">
        <v>0</v>
      </c>
      <c r="J243" s="125">
        <v>0</v>
      </c>
      <c r="K243" s="122">
        <v>4</v>
      </c>
      <c r="L243" s="125">
        <v>2</v>
      </c>
      <c r="M243" s="122">
        <v>3</v>
      </c>
      <c r="N243" s="132">
        <f t="shared" si="72"/>
        <v>0.4</v>
      </c>
      <c r="O243" s="133">
        <f t="shared" si="73"/>
        <v>1.4</v>
      </c>
    </row>
    <row r="244" spans="1:15" ht="11.25" customHeight="1">
      <c r="A244" s="129"/>
      <c r="B244" s="121"/>
      <c r="C244" s="130" t="s">
        <v>10</v>
      </c>
      <c r="D244" s="131">
        <f aca="true" t="shared" si="74" ref="D244:K244">SUM(D237:D243)</f>
        <v>11</v>
      </c>
      <c r="E244" s="130">
        <f t="shared" si="74"/>
        <v>127</v>
      </c>
      <c r="F244" s="131">
        <f t="shared" si="74"/>
        <v>15</v>
      </c>
      <c r="G244" s="130">
        <f t="shared" si="74"/>
        <v>122</v>
      </c>
      <c r="H244" s="131">
        <f t="shared" si="74"/>
        <v>8</v>
      </c>
      <c r="I244" s="130">
        <f t="shared" si="74"/>
        <v>110</v>
      </c>
      <c r="J244" s="131">
        <f t="shared" si="74"/>
        <v>10</v>
      </c>
      <c r="K244" s="130">
        <f t="shared" si="74"/>
        <v>111</v>
      </c>
      <c r="L244" s="131">
        <f>SUM(L237:L243)</f>
        <v>27</v>
      </c>
      <c r="M244" s="130">
        <f>SUM(M237:M243)</f>
        <v>135</v>
      </c>
      <c r="N244" s="164">
        <f>(H244+J244+L244+D244+F244)/5</f>
        <v>14.2</v>
      </c>
      <c r="O244" s="165">
        <f>(I244+K244+M244+E244+G244)/5</f>
        <v>121</v>
      </c>
    </row>
    <row r="245" spans="1:15" ht="11.25" customHeight="1">
      <c r="A245" s="129"/>
      <c r="B245" s="121"/>
      <c r="C245" s="122"/>
      <c r="D245" s="125"/>
      <c r="E245" s="122"/>
      <c r="F245" s="125"/>
      <c r="G245" s="122"/>
      <c r="H245" s="125"/>
      <c r="I245" s="122"/>
      <c r="J245" s="125"/>
      <c r="K245" s="122"/>
      <c r="L245" s="125"/>
      <c r="M245" s="122"/>
      <c r="N245" s="132"/>
      <c r="O245" s="133"/>
    </row>
    <row r="246" spans="1:15" ht="11.25">
      <c r="A246" s="129" t="s">
        <v>10</v>
      </c>
      <c r="B246" s="121"/>
      <c r="C246" s="122" t="s">
        <v>4</v>
      </c>
      <c r="D246" s="166">
        <f aca="true" t="shared" si="75" ref="D246:M246">+D237+D228+D210+D201+D192+D183+D174+D165+D156+D147+D138+D129+D120+D111+D102+D93+D84+D75+D66+D57+D39+D30+D21+D3+D12+D219+D48</f>
        <v>434</v>
      </c>
      <c r="E246" s="122">
        <f t="shared" si="75"/>
        <v>312</v>
      </c>
      <c r="F246" s="166">
        <f t="shared" si="75"/>
        <v>476</v>
      </c>
      <c r="G246" s="122">
        <f t="shared" si="75"/>
        <v>327</v>
      </c>
      <c r="H246" s="166">
        <f t="shared" si="75"/>
        <v>482</v>
      </c>
      <c r="I246" s="122">
        <f t="shared" si="75"/>
        <v>312</v>
      </c>
      <c r="J246" s="166">
        <f t="shared" si="75"/>
        <v>516</v>
      </c>
      <c r="K246" s="122">
        <f t="shared" si="75"/>
        <v>335</v>
      </c>
      <c r="L246" s="166">
        <f t="shared" si="75"/>
        <v>535</v>
      </c>
      <c r="M246" s="122">
        <f t="shared" si="75"/>
        <v>373</v>
      </c>
      <c r="N246" s="132">
        <f>AVERAGE(L246,J246,H246,F246,D246)</f>
        <v>488.6</v>
      </c>
      <c r="O246" s="133">
        <f aca="true" t="shared" si="76" ref="N246:O252">AVERAGE(M246,K246,I246,G246,E246)</f>
        <v>331.8</v>
      </c>
    </row>
    <row r="247" spans="1:15" ht="11.25">
      <c r="A247" s="129"/>
      <c r="B247" s="121"/>
      <c r="C247" s="122" t="s">
        <v>5</v>
      </c>
      <c r="D247" s="166">
        <f aca="true" t="shared" si="77" ref="D247:K252">+D238+D229+D211+D202+D193+D184+D175+D166+D157+D148+D139+D130+D121+D112+D103+D94+D85+D76+D67+D58+D40+D31+D22+D4+D13+D220+D49</f>
        <v>28</v>
      </c>
      <c r="E247" s="122">
        <f t="shared" si="77"/>
        <v>42</v>
      </c>
      <c r="F247" s="166">
        <f t="shared" si="77"/>
        <v>26</v>
      </c>
      <c r="G247" s="122">
        <f t="shared" si="77"/>
        <v>44</v>
      </c>
      <c r="H247" s="166">
        <f t="shared" si="77"/>
        <v>27</v>
      </c>
      <c r="I247" s="122">
        <f t="shared" si="77"/>
        <v>51</v>
      </c>
      <c r="J247" s="166">
        <f t="shared" si="77"/>
        <v>27</v>
      </c>
      <c r="K247" s="122">
        <f t="shared" si="77"/>
        <v>50</v>
      </c>
      <c r="L247" s="166">
        <f aca="true" t="shared" si="78" ref="L247:M252">+L238+L229+L211+L202+L193+L184+L175+L166+L157+L148+L139+L130+L121+L112+L103+L94+L85+L76+L67+L58+L40+L31+L22+L4+L13+L220+L49</f>
        <v>26</v>
      </c>
      <c r="M247" s="122">
        <f t="shared" si="78"/>
        <v>45</v>
      </c>
      <c r="N247" s="132">
        <f t="shared" si="76"/>
        <v>26.8</v>
      </c>
      <c r="O247" s="133">
        <f t="shared" si="76"/>
        <v>46.4</v>
      </c>
    </row>
    <row r="248" spans="1:15" ht="11.25">
      <c r="A248" s="129"/>
      <c r="B248" s="121"/>
      <c r="C248" s="122" t="s">
        <v>6</v>
      </c>
      <c r="D248" s="166">
        <f t="shared" si="77"/>
        <v>6</v>
      </c>
      <c r="E248" s="122">
        <f t="shared" si="77"/>
        <v>9</v>
      </c>
      <c r="F248" s="166">
        <f t="shared" si="77"/>
        <v>6</v>
      </c>
      <c r="G248" s="122">
        <f t="shared" si="77"/>
        <v>8</v>
      </c>
      <c r="H248" s="166">
        <f t="shared" si="77"/>
        <v>7</v>
      </c>
      <c r="I248" s="122">
        <f t="shared" si="77"/>
        <v>6</v>
      </c>
      <c r="J248" s="166">
        <f t="shared" si="77"/>
        <v>7</v>
      </c>
      <c r="K248" s="122">
        <f t="shared" si="77"/>
        <v>5</v>
      </c>
      <c r="L248" s="166">
        <f t="shared" si="78"/>
        <v>7</v>
      </c>
      <c r="M248" s="122">
        <f t="shared" si="78"/>
        <v>8</v>
      </c>
      <c r="N248" s="132">
        <f t="shared" si="76"/>
        <v>6.6</v>
      </c>
      <c r="O248" s="133">
        <f t="shared" si="76"/>
        <v>7.2</v>
      </c>
    </row>
    <row r="249" spans="1:15" ht="11.25">
      <c r="A249" s="129"/>
      <c r="B249" s="121"/>
      <c r="C249" s="122" t="s">
        <v>7</v>
      </c>
      <c r="D249" s="166">
        <f t="shared" si="77"/>
        <v>19</v>
      </c>
      <c r="E249" s="122">
        <f t="shared" si="77"/>
        <v>8</v>
      </c>
      <c r="F249" s="166">
        <f t="shared" si="77"/>
        <v>24</v>
      </c>
      <c r="G249" s="122">
        <f t="shared" si="77"/>
        <v>9</v>
      </c>
      <c r="H249" s="166">
        <f t="shared" si="77"/>
        <v>15</v>
      </c>
      <c r="I249" s="122">
        <f t="shared" si="77"/>
        <v>9</v>
      </c>
      <c r="J249" s="166">
        <f t="shared" si="77"/>
        <v>14</v>
      </c>
      <c r="K249" s="122">
        <f t="shared" si="77"/>
        <v>19</v>
      </c>
      <c r="L249" s="166">
        <f t="shared" si="78"/>
        <v>15</v>
      </c>
      <c r="M249" s="122">
        <f t="shared" si="78"/>
        <v>19</v>
      </c>
      <c r="N249" s="132">
        <f t="shared" si="76"/>
        <v>17.4</v>
      </c>
      <c r="O249" s="133">
        <f t="shared" si="76"/>
        <v>12.8</v>
      </c>
    </row>
    <row r="250" spans="1:15" ht="11.25">
      <c r="A250" s="129"/>
      <c r="B250" s="121"/>
      <c r="C250" s="122" t="s">
        <v>8</v>
      </c>
      <c r="D250" s="166">
        <f t="shared" si="77"/>
        <v>3</v>
      </c>
      <c r="E250" s="122">
        <f t="shared" si="77"/>
        <v>10</v>
      </c>
      <c r="F250" s="166">
        <f t="shared" si="77"/>
        <v>1</v>
      </c>
      <c r="G250" s="122">
        <f t="shared" si="77"/>
        <v>9</v>
      </c>
      <c r="H250" s="166">
        <f t="shared" si="77"/>
        <v>2</v>
      </c>
      <c r="I250" s="122">
        <f t="shared" si="77"/>
        <v>9</v>
      </c>
      <c r="J250" s="166">
        <f t="shared" si="77"/>
        <v>6</v>
      </c>
      <c r="K250" s="122">
        <f t="shared" si="77"/>
        <v>7</v>
      </c>
      <c r="L250" s="166">
        <f t="shared" si="78"/>
        <v>6</v>
      </c>
      <c r="M250" s="122">
        <f t="shared" si="78"/>
        <v>12</v>
      </c>
      <c r="N250" s="132">
        <f t="shared" si="76"/>
        <v>3.6</v>
      </c>
      <c r="O250" s="133">
        <f t="shared" si="76"/>
        <v>9.4</v>
      </c>
    </row>
    <row r="251" spans="1:15" ht="11.25">
      <c r="A251" s="129"/>
      <c r="B251" s="121"/>
      <c r="C251" s="122" t="s">
        <v>9</v>
      </c>
      <c r="D251" s="166">
        <f t="shared" si="77"/>
        <v>119</v>
      </c>
      <c r="E251" s="122">
        <f t="shared" si="77"/>
        <v>61</v>
      </c>
      <c r="F251" s="166">
        <f t="shared" si="77"/>
        <v>90</v>
      </c>
      <c r="G251" s="122">
        <f t="shared" si="77"/>
        <v>49</v>
      </c>
      <c r="H251" s="166">
        <f t="shared" si="77"/>
        <v>90</v>
      </c>
      <c r="I251" s="122">
        <f t="shared" si="77"/>
        <v>44</v>
      </c>
      <c r="J251" s="166">
        <f t="shared" si="77"/>
        <v>77</v>
      </c>
      <c r="K251" s="122">
        <f t="shared" si="77"/>
        <v>38</v>
      </c>
      <c r="L251" s="166">
        <f t="shared" si="78"/>
        <v>67</v>
      </c>
      <c r="M251" s="122">
        <f t="shared" si="78"/>
        <v>37</v>
      </c>
      <c r="N251" s="132">
        <f t="shared" si="76"/>
        <v>88.6</v>
      </c>
      <c r="O251" s="133">
        <f t="shared" si="76"/>
        <v>45.8</v>
      </c>
    </row>
    <row r="252" spans="1:15" ht="11.25">
      <c r="A252" s="129"/>
      <c r="B252" s="121"/>
      <c r="C252" s="122" t="s">
        <v>22</v>
      </c>
      <c r="D252" s="166">
        <f t="shared" si="77"/>
        <v>5</v>
      </c>
      <c r="E252" s="122">
        <f t="shared" si="77"/>
        <v>3</v>
      </c>
      <c r="F252" s="166">
        <f t="shared" si="77"/>
        <v>6</v>
      </c>
      <c r="G252" s="122">
        <f t="shared" si="77"/>
        <v>7</v>
      </c>
      <c r="H252" s="166">
        <f t="shared" si="77"/>
        <v>4</v>
      </c>
      <c r="I252" s="122">
        <f t="shared" si="77"/>
        <v>5</v>
      </c>
      <c r="J252" s="166">
        <f t="shared" si="77"/>
        <v>19</v>
      </c>
      <c r="K252" s="122">
        <f t="shared" si="77"/>
        <v>12</v>
      </c>
      <c r="L252" s="166">
        <f t="shared" si="78"/>
        <v>22</v>
      </c>
      <c r="M252" s="122">
        <f t="shared" si="78"/>
        <v>11</v>
      </c>
      <c r="N252" s="132">
        <f t="shared" si="76"/>
        <v>11.2</v>
      </c>
      <c r="O252" s="133">
        <f t="shared" si="76"/>
        <v>7.6</v>
      </c>
    </row>
    <row r="253" spans="1:15" ht="11.25">
      <c r="A253" s="129"/>
      <c r="B253" s="121"/>
      <c r="C253" s="130" t="s">
        <v>10</v>
      </c>
      <c r="D253" s="131">
        <f aca="true" t="shared" si="79" ref="D253:K253">SUM(D246:D252)</f>
        <v>614</v>
      </c>
      <c r="E253" s="130">
        <f t="shared" si="79"/>
        <v>445</v>
      </c>
      <c r="F253" s="131">
        <f t="shared" si="79"/>
        <v>629</v>
      </c>
      <c r="G253" s="130">
        <f t="shared" si="79"/>
        <v>453</v>
      </c>
      <c r="H253" s="131">
        <f t="shared" si="79"/>
        <v>627</v>
      </c>
      <c r="I253" s="130">
        <f t="shared" si="79"/>
        <v>436</v>
      </c>
      <c r="J253" s="131">
        <f t="shared" si="79"/>
        <v>666</v>
      </c>
      <c r="K253" s="130">
        <f t="shared" si="79"/>
        <v>466</v>
      </c>
      <c r="L253" s="131">
        <f>SUM(L246:L252)</f>
        <v>678</v>
      </c>
      <c r="M253" s="130">
        <f>SUM(M246:M252)</f>
        <v>505</v>
      </c>
      <c r="N253" s="164">
        <f>SUM(N246:N252)</f>
        <v>642.8000000000001</v>
      </c>
      <c r="O253" s="129">
        <f>SUM(O246:O252)</f>
        <v>461</v>
      </c>
    </row>
    <row r="254" spans="1:15" ht="11.25">
      <c r="A254" s="129"/>
      <c r="B254" s="121"/>
      <c r="C254" s="122"/>
      <c r="D254" s="125"/>
      <c r="E254" s="122"/>
      <c r="F254" s="125"/>
      <c r="G254" s="122"/>
      <c r="H254" s="125"/>
      <c r="I254" s="122"/>
      <c r="J254" s="125"/>
      <c r="K254" s="122"/>
      <c r="L254" s="125"/>
      <c r="M254" s="122"/>
      <c r="N254" s="132"/>
      <c r="O254" s="133"/>
    </row>
  </sheetData>
  <sheetProtection/>
  <mergeCells count="14">
    <mergeCell ref="A120:A121"/>
    <mergeCell ref="A30:A31"/>
    <mergeCell ref="A39:A40"/>
    <mergeCell ref="A84:A85"/>
    <mergeCell ref="A102:A103"/>
    <mergeCell ref="N1:O1"/>
    <mergeCell ref="J1:K1"/>
    <mergeCell ref="L1:M1"/>
    <mergeCell ref="A12:A13"/>
    <mergeCell ref="A48:A49"/>
    <mergeCell ref="A111:A112"/>
    <mergeCell ref="H1:I1"/>
    <mergeCell ref="F1:G1"/>
    <mergeCell ref="D1:E1"/>
  </mergeCells>
  <printOptions horizontalCentered="1"/>
  <pageMargins left="0" right="0" top="1" bottom="1" header="0.5" footer="0.5"/>
  <pageSetup horizontalDpi="600" verticalDpi="600" orientation="portrait" scale="98" r:id="rId1"/>
  <headerFooter alignWithMargins="0">
    <oddHeader>&amp;CThe University of Alabama in Huntsville
 Table 4.2 Fall Semester Headcounts - Master's Programs</oddHeader>
    <oddFooter>&amp;L&amp;8Office of Institutional Research 
&amp;D (np)
&amp;F&amp;R&amp;8* Race: W = White; A-A = African-American; H = Hispanic;
A/PI = Asian/Pacific Islander; NRA = Nonresident Alien
UNK = Unknown
** Enrollment averages are rounded to nearest whole number</oddFooter>
  </headerFooter>
  <rowBreaks count="4" manualBreakCount="4">
    <brk id="56" max="255" man="1"/>
    <brk id="110" max="255" man="1"/>
    <brk id="164" max="255" man="1"/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48"/>
  <sheetViews>
    <sheetView zoomScale="115" zoomScaleNormal="115" zoomScaleSheetLayoutView="100" zoomScalePageLayoutView="0" workbookViewId="0" topLeftCell="A1">
      <pane ySplit="2" topLeftCell="A3" activePane="bottomLeft" state="frozen"/>
      <selection pane="topLeft" activeCell="E54" sqref="E54"/>
      <selection pane="bottomLeft" activeCell="A2" sqref="A2"/>
    </sheetView>
  </sheetViews>
  <sheetFormatPr defaultColWidth="9.140625" defaultRowHeight="12.75"/>
  <cols>
    <col min="1" max="1" width="20.57421875" style="116" customWidth="1"/>
    <col min="2" max="2" width="10.140625" style="157" customWidth="1"/>
    <col min="3" max="3" width="5.8515625" style="140" customWidth="1"/>
    <col min="4" max="4" width="4.7109375" style="158" customWidth="1"/>
    <col min="5" max="5" width="4.7109375" style="159" customWidth="1"/>
    <col min="6" max="6" width="4.7109375" style="158" customWidth="1"/>
    <col min="7" max="7" width="4.7109375" style="159" customWidth="1"/>
    <col min="8" max="8" width="4.7109375" style="158" customWidth="1"/>
    <col min="9" max="9" width="4.7109375" style="159" customWidth="1"/>
    <col min="10" max="10" width="4.7109375" style="158" customWidth="1"/>
    <col min="11" max="11" width="4.7109375" style="159" customWidth="1"/>
    <col min="12" max="12" width="4.7109375" style="158" customWidth="1"/>
    <col min="13" max="13" width="4.7109375" style="159" customWidth="1"/>
    <col min="14" max="15" width="4.7109375" style="160" customWidth="1"/>
    <col min="16" max="16384" width="9.140625" style="140" customWidth="1"/>
  </cols>
  <sheetData>
    <row r="1" spans="1:15" s="116" customFormat="1" ht="33.75" customHeight="1">
      <c r="A1" s="112" t="s">
        <v>34</v>
      </c>
      <c r="B1" s="113" t="s">
        <v>0</v>
      </c>
      <c r="C1" s="114" t="s">
        <v>1</v>
      </c>
      <c r="D1" s="230">
        <v>2007</v>
      </c>
      <c r="E1" s="231"/>
      <c r="F1" s="230">
        <v>2008</v>
      </c>
      <c r="G1" s="231"/>
      <c r="H1" s="230">
        <v>2009</v>
      </c>
      <c r="I1" s="231"/>
      <c r="J1" s="230">
        <v>2010</v>
      </c>
      <c r="K1" s="231"/>
      <c r="L1" s="230">
        <v>2011</v>
      </c>
      <c r="M1" s="231"/>
      <c r="N1" s="236" t="s">
        <v>21</v>
      </c>
      <c r="O1" s="229"/>
    </row>
    <row r="2" spans="1:15" s="116" customFormat="1" ht="11.25">
      <c r="A2" s="112"/>
      <c r="B2" s="113"/>
      <c r="C2" s="114"/>
      <c r="D2" s="117" t="s">
        <v>2</v>
      </c>
      <c r="E2" s="118" t="s">
        <v>3</v>
      </c>
      <c r="F2" s="117" t="s">
        <v>2</v>
      </c>
      <c r="G2" s="118" t="s">
        <v>3</v>
      </c>
      <c r="H2" s="117" t="s">
        <v>2</v>
      </c>
      <c r="I2" s="118" t="s">
        <v>3</v>
      </c>
      <c r="J2" s="117" t="s">
        <v>2</v>
      </c>
      <c r="K2" s="118" t="s">
        <v>3</v>
      </c>
      <c r="L2" s="117" t="s">
        <v>2</v>
      </c>
      <c r="M2" s="118" t="s">
        <v>3</v>
      </c>
      <c r="N2" s="119" t="s">
        <v>2</v>
      </c>
      <c r="O2" s="120" t="s">
        <v>3</v>
      </c>
    </row>
    <row r="3" spans="1:15" s="128" customFormat="1" ht="11.25">
      <c r="A3" s="232" t="s">
        <v>128</v>
      </c>
      <c r="B3" s="121">
        <v>2011</v>
      </c>
      <c r="C3" s="122" t="s">
        <v>4</v>
      </c>
      <c r="D3" s="123"/>
      <c r="E3" s="124"/>
      <c r="F3" s="123"/>
      <c r="G3" s="124"/>
      <c r="H3" s="123"/>
      <c r="I3" s="124"/>
      <c r="J3" s="123"/>
      <c r="K3" s="124"/>
      <c r="L3" s="125">
        <v>1</v>
      </c>
      <c r="M3" s="122">
        <v>0</v>
      </c>
      <c r="N3" s="126" t="s">
        <v>110</v>
      </c>
      <c r="O3" s="127" t="s">
        <v>110</v>
      </c>
    </row>
    <row r="4" spans="1:15" s="128" customFormat="1" ht="11.25" customHeight="1">
      <c r="A4" s="233"/>
      <c r="B4" s="121"/>
      <c r="C4" s="122" t="s">
        <v>5</v>
      </c>
      <c r="D4" s="123"/>
      <c r="E4" s="124"/>
      <c r="F4" s="123"/>
      <c r="G4" s="124"/>
      <c r="H4" s="123"/>
      <c r="I4" s="124"/>
      <c r="J4" s="123"/>
      <c r="K4" s="124"/>
      <c r="L4" s="125">
        <v>0</v>
      </c>
      <c r="M4" s="122">
        <v>0</v>
      </c>
      <c r="N4" s="126" t="s">
        <v>110</v>
      </c>
      <c r="O4" s="127" t="s">
        <v>110</v>
      </c>
    </row>
    <row r="5" spans="1:15" s="128" customFormat="1" ht="11.25" customHeight="1">
      <c r="A5" s="129"/>
      <c r="B5" s="121"/>
      <c r="C5" s="122" t="s">
        <v>6</v>
      </c>
      <c r="D5" s="123"/>
      <c r="E5" s="124"/>
      <c r="F5" s="123"/>
      <c r="G5" s="124"/>
      <c r="H5" s="123"/>
      <c r="I5" s="124"/>
      <c r="J5" s="123"/>
      <c r="K5" s="124"/>
      <c r="L5" s="125">
        <v>0</v>
      </c>
      <c r="M5" s="122">
        <v>0</v>
      </c>
      <c r="N5" s="126" t="s">
        <v>110</v>
      </c>
      <c r="O5" s="127" t="s">
        <v>110</v>
      </c>
    </row>
    <row r="6" spans="1:15" s="128" customFormat="1" ht="11.25" customHeight="1">
      <c r="A6" s="129"/>
      <c r="B6" s="121"/>
      <c r="C6" s="122" t="s">
        <v>7</v>
      </c>
      <c r="D6" s="123"/>
      <c r="E6" s="124"/>
      <c r="F6" s="123"/>
      <c r="G6" s="124"/>
      <c r="H6" s="123"/>
      <c r="I6" s="124"/>
      <c r="J6" s="123"/>
      <c r="K6" s="124"/>
      <c r="L6" s="125">
        <v>0</v>
      </c>
      <c r="M6" s="122">
        <v>0</v>
      </c>
      <c r="N6" s="126" t="s">
        <v>110</v>
      </c>
      <c r="O6" s="127" t="s">
        <v>110</v>
      </c>
    </row>
    <row r="7" spans="1:15" s="128" customFormat="1" ht="11.25" customHeight="1">
      <c r="A7" s="129"/>
      <c r="B7" s="121"/>
      <c r="C7" s="122" t="s">
        <v>8</v>
      </c>
      <c r="D7" s="123"/>
      <c r="E7" s="124"/>
      <c r="F7" s="123"/>
      <c r="G7" s="124"/>
      <c r="H7" s="123"/>
      <c r="I7" s="124"/>
      <c r="J7" s="123"/>
      <c r="K7" s="124"/>
      <c r="L7" s="125">
        <v>0</v>
      </c>
      <c r="M7" s="122">
        <v>0</v>
      </c>
      <c r="N7" s="126" t="s">
        <v>110</v>
      </c>
      <c r="O7" s="127" t="s">
        <v>110</v>
      </c>
    </row>
    <row r="8" spans="1:15" s="128" customFormat="1" ht="11.25" customHeight="1">
      <c r="A8" s="129"/>
      <c r="B8" s="121"/>
      <c r="C8" s="122" t="s">
        <v>9</v>
      </c>
      <c r="D8" s="123"/>
      <c r="E8" s="124"/>
      <c r="F8" s="123"/>
      <c r="G8" s="124"/>
      <c r="H8" s="123"/>
      <c r="I8" s="124"/>
      <c r="J8" s="123"/>
      <c r="K8" s="124"/>
      <c r="L8" s="125">
        <v>0</v>
      </c>
      <c r="M8" s="122">
        <v>0</v>
      </c>
      <c r="N8" s="126" t="s">
        <v>110</v>
      </c>
      <c r="O8" s="127" t="s">
        <v>110</v>
      </c>
    </row>
    <row r="9" spans="1:15" s="128" customFormat="1" ht="11.25" customHeight="1">
      <c r="A9" s="129"/>
      <c r="B9" s="121"/>
      <c r="C9" s="122" t="s">
        <v>22</v>
      </c>
      <c r="D9" s="123"/>
      <c r="E9" s="124"/>
      <c r="F9" s="123"/>
      <c r="G9" s="124"/>
      <c r="H9" s="123"/>
      <c r="I9" s="124"/>
      <c r="J9" s="123"/>
      <c r="K9" s="124"/>
      <c r="L9" s="125">
        <v>0</v>
      </c>
      <c r="M9" s="122">
        <v>0</v>
      </c>
      <c r="N9" s="126" t="s">
        <v>110</v>
      </c>
      <c r="O9" s="127" t="s">
        <v>110</v>
      </c>
    </row>
    <row r="10" spans="1:15" s="128" customFormat="1" ht="11.25" customHeight="1">
      <c r="A10" s="129"/>
      <c r="B10" s="121"/>
      <c r="C10" s="130" t="s">
        <v>10</v>
      </c>
      <c r="D10" s="131">
        <f aca="true" t="shared" si="0" ref="D10:K10">SUM(D3:D9)</f>
        <v>0</v>
      </c>
      <c r="E10" s="130">
        <f t="shared" si="0"/>
        <v>0</v>
      </c>
      <c r="F10" s="131">
        <f t="shared" si="0"/>
        <v>0</v>
      </c>
      <c r="G10" s="130">
        <f t="shared" si="0"/>
        <v>0</v>
      </c>
      <c r="H10" s="131">
        <f t="shared" si="0"/>
        <v>0</v>
      </c>
      <c r="I10" s="130">
        <f t="shared" si="0"/>
        <v>0</v>
      </c>
      <c r="J10" s="131">
        <f t="shared" si="0"/>
        <v>0</v>
      </c>
      <c r="K10" s="130">
        <f t="shared" si="0"/>
        <v>0</v>
      </c>
      <c r="L10" s="131">
        <f>SUM(L3:L9)</f>
        <v>1</v>
      </c>
      <c r="M10" s="130">
        <f>SUM(M3:M9)</f>
        <v>0</v>
      </c>
      <c r="N10" s="126" t="s">
        <v>110</v>
      </c>
      <c r="O10" s="127" t="s">
        <v>110</v>
      </c>
    </row>
    <row r="11" spans="1:15" s="128" customFormat="1" ht="11.25" customHeight="1">
      <c r="A11" s="129"/>
      <c r="B11" s="121"/>
      <c r="C11" s="122"/>
      <c r="D11" s="125"/>
      <c r="E11" s="122"/>
      <c r="F11" s="125"/>
      <c r="G11" s="122"/>
      <c r="H11" s="125"/>
      <c r="I11" s="122"/>
      <c r="J11" s="125"/>
      <c r="K11" s="122"/>
      <c r="L11" s="125"/>
      <c r="M11" s="122"/>
      <c r="N11" s="132"/>
      <c r="O11" s="133"/>
    </row>
    <row r="12" spans="1:15" ht="22.5" customHeight="1">
      <c r="A12" s="134" t="s">
        <v>73</v>
      </c>
      <c r="B12" s="113">
        <v>2001</v>
      </c>
      <c r="C12" s="135" t="s">
        <v>4</v>
      </c>
      <c r="D12" s="136">
        <v>4</v>
      </c>
      <c r="E12" s="137">
        <v>6</v>
      </c>
      <c r="F12" s="136">
        <v>4</v>
      </c>
      <c r="G12" s="137">
        <v>6</v>
      </c>
      <c r="H12" s="136">
        <v>5</v>
      </c>
      <c r="I12" s="137">
        <v>5</v>
      </c>
      <c r="J12" s="136">
        <v>5</v>
      </c>
      <c r="K12" s="137">
        <v>5</v>
      </c>
      <c r="L12" s="136">
        <v>5</v>
      </c>
      <c r="M12" s="137">
        <v>7</v>
      </c>
      <c r="N12" s="138">
        <f>AVERAGE(D12,F12,H12,J12,L12)</f>
        <v>4.6</v>
      </c>
      <c r="O12" s="139">
        <f>AVERAGE(E12,G12,I12,K12,M12)</f>
        <v>5.8</v>
      </c>
    </row>
    <row r="13" spans="1:15" ht="11.25" customHeight="1">
      <c r="A13" s="112"/>
      <c r="B13" s="113"/>
      <c r="C13" s="135" t="s">
        <v>5</v>
      </c>
      <c r="D13" s="136">
        <v>0</v>
      </c>
      <c r="E13" s="137">
        <v>4</v>
      </c>
      <c r="F13" s="136">
        <v>1</v>
      </c>
      <c r="G13" s="137">
        <v>5</v>
      </c>
      <c r="H13" s="136">
        <v>0</v>
      </c>
      <c r="I13" s="137">
        <v>4</v>
      </c>
      <c r="J13" s="136">
        <v>0</v>
      </c>
      <c r="K13" s="137">
        <v>4</v>
      </c>
      <c r="L13" s="136">
        <v>0</v>
      </c>
      <c r="M13" s="137">
        <v>4</v>
      </c>
      <c r="N13" s="138">
        <f aca="true" t="shared" si="1" ref="N13:N76">AVERAGE(D13,F13,H13,J13,L13)</f>
        <v>0.2</v>
      </c>
      <c r="O13" s="139">
        <f aca="true" t="shared" si="2" ref="O13:O76">AVERAGE(E13,G13,I13,K13,M13)</f>
        <v>4.2</v>
      </c>
    </row>
    <row r="14" spans="1:15" ht="11.25" customHeight="1">
      <c r="A14" s="112"/>
      <c r="B14" s="113"/>
      <c r="C14" s="135" t="s">
        <v>6</v>
      </c>
      <c r="D14" s="136">
        <v>0</v>
      </c>
      <c r="E14" s="137">
        <v>0</v>
      </c>
      <c r="F14" s="136">
        <v>0</v>
      </c>
      <c r="G14" s="137">
        <v>0</v>
      </c>
      <c r="H14" s="136">
        <v>0</v>
      </c>
      <c r="I14" s="137">
        <v>0</v>
      </c>
      <c r="J14" s="136">
        <v>0</v>
      </c>
      <c r="K14" s="137">
        <v>0</v>
      </c>
      <c r="L14" s="136">
        <v>0</v>
      </c>
      <c r="M14" s="137">
        <v>0</v>
      </c>
      <c r="N14" s="138">
        <f t="shared" si="1"/>
        <v>0</v>
      </c>
      <c r="O14" s="139">
        <f t="shared" si="2"/>
        <v>0</v>
      </c>
    </row>
    <row r="15" spans="1:15" ht="11.25" customHeight="1">
      <c r="A15" s="112"/>
      <c r="B15" s="113"/>
      <c r="C15" s="135" t="s">
        <v>7</v>
      </c>
      <c r="D15" s="136">
        <v>0</v>
      </c>
      <c r="E15" s="137">
        <v>1</v>
      </c>
      <c r="F15" s="136">
        <v>0</v>
      </c>
      <c r="G15" s="137">
        <v>0</v>
      </c>
      <c r="H15" s="136">
        <v>0</v>
      </c>
      <c r="I15" s="137">
        <v>0</v>
      </c>
      <c r="J15" s="136">
        <v>0</v>
      </c>
      <c r="K15" s="137">
        <v>0</v>
      </c>
      <c r="L15" s="136">
        <v>0</v>
      </c>
      <c r="M15" s="137">
        <v>0</v>
      </c>
      <c r="N15" s="138">
        <f t="shared" si="1"/>
        <v>0</v>
      </c>
      <c r="O15" s="139">
        <f t="shared" si="2"/>
        <v>0.2</v>
      </c>
    </row>
    <row r="16" spans="1:15" ht="11.25" customHeight="1">
      <c r="A16" s="112"/>
      <c r="B16" s="113"/>
      <c r="C16" s="135" t="s">
        <v>8</v>
      </c>
      <c r="D16" s="136">
        <v>0</v>
      </c>
      <c r="E16" s="137">
        <v>0</v>
      </c>
      <c r="F16" s="136">
        <v>0</v>
      </c>
      <c r="G16" s="137">
        <v>0</v>
      </c>
      <c r="H16" s="136">
        <v>0</v>
      </c>
      <c r="I16" s="137">
        <v>1</v>
      </c>
      <c r="J16" s="136">
        <v>0</v>
      </c>
      <c r="K16" s="137">
        <v>1</v>
      </c>
      <c r="L16" s="136">
        <v>0</v>
      </c>
      <c r="M16" s="137">
        <v>1</v>
      </c>
      <c r="N16" s="138">
        <f t="shared" si="1"/>
        <v>0</v>
      </c>
      <c r="O16" s="139">
        <f t="shared" si="2"/>
        <v>0.6</v>
      </c>
    </row>
    <row r="17" spans="1:15" ht="11.25" customHeight="1">
      <c r="A17" s="112"/>
      <c r="B17" s="113"/>
      <c r="C17" s="135" t="s">
        <v>9</v>
      </c>
      <c r="D17" s="136">
        <v>4</v>
      </c>
      <c r="E17" s="137">
        <v>4</v>
      </c>
      <c r="F17" s="136">
        <v>5</v>
      </c>
      <c r="G17" s="137">
        <v>4</v>
      </c>
      <c r="H17" s="136">
        <v>8</v>
      </c>
      <c r="I17" s="137">
        <v>4</v>
      </c>
      <c r="J17" s="136">
        <v>8</v>
      </c>
      <c r="K17" s="137">
        <v>3</v>
      </c>
      <c r="L17" s="136">
        <v>8</v>
      </c>
      <c r="M17" s="137">
        <v>5</v>
      </c>
      <c r="N17" s="138">
        <f t="shared" si="1"/>
        <v>6.6</v>
      </c>
      <c r="O17" s="139">
        <f t="shared" si="2"/>
        <v>4</v>
      </c>
    </row>
    <row r="18" spans="1:15" ht="11.25" customHeight="1">
      <c r="A18" s="112"/>
      <c r="B18" s="113"/>
      <c r="C18" s="135" t="s">
        <v>22</v>
      </c>
      <c r="D18" s="136">
        <v>1</v>
      </c>
      <c r="E18" s="137">
        <v>0</v>
      </c>
      <c r="F18" s="136">
        <v>0</v>
      </c>
      <c r="G18" s="137">
        <v>0</v>
      </c>
      <c r="H18" s="136">
        <v>0</v>
      </c>
      <c r="I18" s="137">
        <v>0</v>
      </c>
      <c r="J18" s="136">
        <v>0</v>
      </c>
      <c r="K18" s="137">
        <v>0</v>
      </c>
      <c r="L18" s="136">
        <v>0</v>
      </c>
      <c r="M18" s="137">
        <v>0</v>
      </c>
      <c r="N18" s="138">
        <f t="shared" si="1"/>
        <v>0.2</v>
      </c>
      <c r="O18" s="139">
        <f t="shared" si="2"/>
        <v>0</v>
      </c>
    </row>
    <row r="19" spans="1:15" ht="11.25" customHeight="1">
      <c r="A19" s="112"/>
      <c r="B19" s="113"/>
      <c r="C19" s="114" t="s">
        <v>10</v>
      </c>
      <c r="D19" s="141">
        <f aca="true" t="shared" si="3" ref="D19:K19">SUM(D12:D18)</f>
        <v>9</v>
      </c>
      <c r="E19" s="142">
        <f t="shared" si="3"/>
        <v>15</v>
      </c>
      <c r="F19" s="141">
        <f t="shared" si="3"/>
        <v>10</v>
      </c>
      <c r="G19" s="142">
        <f t="shared" si="3"/>
        <v>15</v>
      </c>
      <c r="H19" s="141">
        <f t="shared" si="3"/>
        <v>13</v>
      </c>
      <c r="I19" s="142">
        <f t="shared" si="3"/>
        <v>14</v>
      </c>
      <c r="J19" s="141">
        <f t="shared" si="3"/>
        <v>13</v>
      </c>
      <c r="K19" s="142">
        <f t="shared" si="3"/>
        <v>13</v>
      </c>
      <c r="L19" s="141">
        <f>SUM(L12:L18)</f>
        <v>13</v>
      </c>
      <c r="M19" s="142">
        <f>SUM(M12:M18)</f>
        <v>17</v>
      </c>
      <c r="N19" s="143">
        <f t="shared" si="1"/>
        <v>11.6</v>
      </c>
      <c r="O19" s="144">
        <f t="shared" si="2"/>
        <v>14.8</v>
      </c>
    </row>
    <row r="20" spans="1:15" ht="11.25" customHeight="1">
      <c r="A20" s="112"/>
      <c r="B20" s="113"/>
      <c r="C20" s="135"/>
      <c r="D20" s="136"/>
      <c r="E20" s="137"/>
      <c r="F20" s="136"/>
      <c r="G20" s="137"/>
      <c r="H20" s="136"/>
      <c r="I20" s="137"/>
      <c r="J20" s="136"/>
      <c r="K20" s="137"/>
      <c r="L20" s="136"/>
      <c r="M20" s="137"/>
      <c r="N20" s="138"/>
      <c r="O20" s="139"/>
    </row>
    <row r="21" spans="1:15" ht="11.25" customHeight="1">
      <c r="A21" s="134" t="s">
        <v>42</v>
      </c>
      <c r="B21" s="113">
        <v>2001</v>
      </c>
      <c r="C21" s="135" t="s">
        <v>4</v>
      </c>
      <c r="D21" s="136">
        <v>2</v>
      </c>
      <c r="E21" s="137">
        <v>1</v>
      </c>
      <c r="F21" s="136">
        <v>4</v>
      </c>
      <c r="G21" s="137">
        <v>1</v>
      </c>
      <c r="H21" s="136">
        <v>4</v>
      </c>
      <c r="I21" s="137">
        <v>1</v>
      </c>
      <c r="J21" s="136">
        <v>3</v>
      </c>
      <c r="K21" s="137">
        <v>0</v>
      </c>
      <c r="L21" s="136">
        <v>1</v>
      </c>
      <c r="M21" s="137">
        <v>0</v>
      </c>
      <c r="N21" s="138">
        <f t="shared" si="1"/>
        <v>2.8</v>
      </c>
      <c r="O21" s="139">
        <f t="shared" si="2"/>
        <v>0.6</v>
      </c>
    </row>
    <row r="22" spans="1:15" ht="11.25" customHeight="1">
      <c r="A22" s="112"/>
      <c r="B22" s="113"/>
      <c r="C22" s="135" t="s">
        <v>5</v>
      </c>
      <c r="D22" s="136">
        <v>0</v>
      </c>
      <c r="E22" s="137">
        <v>0</v>
      </c>
      <c r="F22" s="136">
        <v>0</v>
      </c>
      <c r="G22" s="137">
        <v>0</v>
      </c>
      <c r="H22" s="136">
        <v>1</v>
      </c>
      <c r="I22" s="137">
        <v>0</v>
      </c>
      <c r="J22" s="136">
        <v>1</v>
      </c>
      <c r="K22" s="137">
        <v>0</v>
      </c>
      <c r="L22" s="136">
        <v>1</v>
      </c>
      <c r="M22" s="137">
        <v>0</v>
      </c>
      <c r="N22" s="138">
        <f t="shared" si="1"/>
        <v>0.6</v>
      </c>
      <c r="O22" s="139">
        <f t="shared" si="2"/>
        <v>0</v>
      </c>
    </row>
    <row r="23" spans="1:15" ht="11.25" customHeight="1">
      <c r="A23" s="112"/>
      <c r="B23" s="113"/>
      <c r="C23" s="135" t="s">
        <v>6</v>
      </c>
      <c r="D23" s="136">
        <v>0</v>
      </c>
      <c r="E23" s="137">
        <v>0</v>
      </c>
      <c r="F23" s="136">
        <v>0</v>
      </c>
      <c r="G23" s="137">
        <v>0</v>
      </c>
      <c r="H23" s="136">
        <v>0</v>
      </c>
      <c r="I23" s="137">
        <v>0</v>
      </c>
      <c r="J23" s="136">
        <v>0</v>
      </c>
      <c r="K23" s="137">
        <v>0</v>
      </c>
      <c r="L23" s="136">
        <v>0</v>
      </c>
      <c r="M23" s="137">
        <v>0</v>
      </c>
      <c r="N23" s="138">
        <f t="shared" si="1"/>
        <v>0</v>
      </c>
      <c r="O23" s="139">
        <f t="shared" si="2"/>
        <v>0</v>
      </c>
    </row>
    <row r="24" spans="1:15" ht="11.25" customHeight="1">
      <c r="A24" s="112"/>
      <c r="B24" s="113"/>
      <c r="C24" s="135" t="s">
        <v>7</v>
      </c>
      <c r="D24" s="136">
        <v>0</v>
      </c>
      <c r="E24" s="137">
        <v>0</v>
      </c>
      <c r="F24" s="136">
        <v>0</v>
      </c>
      <c r="G24" s="137">
        <v>0</v>
      </c>
      <c r="H24" s="136">
        <v>1</v>
      </c>
      <c r="I24" s="137">
        <v>0</v>
      </c>
      <c r="J24" s="136">
        <v>0</v>
      </c>
      <c r="K24" s="137">
        <v>0</v>
      </c>
      <c r="L24" s="136">
        <v>0</v>
      </c>
      <c r="M24" s="137">
        <v>0</v>
      </c>
      <c r="N24" s="138">
        <f t="shared" si="1"/>
        <v>0.2</v>
      </c>
      <c r="O24" s="139">
        <f t="shared" si="2"/>
        <v>0</v>
      </c>
    </row>
    <row r="25" spans="1:15" ht="11.25" customHeight="1">
      <c r="A25" s="112"/>
      <c r="B25" s="113"/>
      <c r="C25" s="135" t="s">
        <v>8</v>
      </c>
      <c r="D25" s="136">
        <v>0</v>
      </c>
      <c r="E25" s="137">
        <v>0</v>
      </c>
      <c r="F25" s="136">
        <v>0</v>
      </c>
      <c r="G25" s="137">
        <v>0</v>
      </c>
      <c r="H25" s="136">
        <v>0</v>
      </c>
      <c r="I25" s="137">
        <v>0</v>
      </c>
      <c r="J25" s="136">
        <v>0</v>
      </c>
      <c r="K25" s="137">
        <v>0</v>
      </c>
      <c r="L25" s="136">
        <v>0</v>
      </c>
      <c r="M25" s="137">
        <v>0</v>
      </c>
      <c r="N25" s="138">
        <f t="shared" si="1"/>
        <v>0</v>
      </c>
      <c r="O25" s="139">
        <f t="shared" si="2"/>
        <v>0</v>
      </c>
    </row>
    <row r="26" spans="1:15" ht="11.25" customHeight="1">
      <c r="A26" s="112"/>
      <c r="B26" s="113"/>
      <c r="C26" s="135" t="s">
        <v>9</v>
      </c>
      <c r="D26" s="136">
        <v>3</v>
      </c>
      <c r="E26" s="137">
        <v>0</v>
      </c>
      <c r="F26" s="136">
        <v>2</v>
      </c>
      <c r="G26" s="137">
        <v>0</v>
      </c>
      <c r="H26" s="136">
        <v>2</v>
      </c>
      <c r="I26" s="137">
        <v>2</v>
      </c>
      <c r="J26" s="136">
        <v>4</v>
      </c>
      <c r="K26" s="137">
        <v>3</v>
      </c>
      <c r="L26" s="136">
        <v>5</v>
      </c>
      <c r="M26" s="137">
        <v>2</v>
      </c>
      <c r="N26" s="138">
        <f t="shared" si="1"/>
        <v>3.2</v>
      </c>
      <c r="O26" s="139">
        <f t="shared" si="2"/>
        <v>1.4</v>
      </c>
    </row>
    <row r="27" spans="1:15" ht="11.25" customHeight="1">
      <c r="A27" s="112"/>
      <c r="B27" s="113"/>
      <c r="C27" s="135" t="s">
        <v>22</v>
      </c>
      <c r="D27" s="136">
        <v>0</v>
      </c>
      <c r="E27" s="137">
        <v>0</v>
      </c>
      <c r="F27" s="136">
        <v>0</v>
      </c>
      <c r="G27" s="137">
        <v>0</v>
      </c>
      <c r="H27" s="136">
        <v>0</v>
      </c>
      <c r="I27" s="137">
        <v>0</v>
      </c>
      <c r="J27" s="136">
        <v>1</v>
      </c>
      <c r="K27" s="137">
        <v>0</v>
      </c>
      <c r="L27" s="136">
        <v>0</v>
      </c>
      <c r="M27" s="137">
        <v>0</v>
      </c>
      <c r="N27" s="138">
        <f t="shared" si="1"/>
        <v>0.2</v>
      </c>
      <c r="O27" s="139">
        <f t="shared" si="2"/>
        <v>0</v>
      </c>
    </row>
    <row r="28" spans="1:15" ht="11.25" customHeight="1">
      <c r="A28" s="112"/>
      <c r="B28" s="113"/>
      <c r="C28" s="114" t="s">
        <v>10</v>
      </c>
      <c r="D28" s="145">
        <f aca="true" t="shared" si="4" ref="D28:K28">SUM(D21:D27)</f>
        <v>5</v>
      </c>
      <c r="E28" s="142">
        <f t="shared" si="4"/>
        <v>1</v>
      </c>
      <c r="F28" s="145">
        <f t="shared" si="4"/>
        <v>6</v>
      </c>
      <c r="G28" s="142">
        <f t="shared" si="4"/>
        <v>1</v>
      </c>
      <c r="H28" s="145">
        <f t="shared" si="4"/>
        <v>8</v>
      </c>
      <c r="I28" s="142">
        <f t="shared" si="4"/>
        <v>3</v>
      </c>
      <c r="J28" s="145">
        <f t="shared" si="4"/>
        <v>9</v>
      </c>
      <c r="K28" s="142">
        <f t="shared" si="4"/>
        <v>3</v>
      </c>
      <c r="L28" s="145">
        <f>SUM(L21:L27)</f>
        <v>7</v>
      </c>
      <c r="M28" s="142">
        <f>SUM(M21:M27)</f>
        <v>2</v>
      </c>
      <c r="N28" s="143">
        <f t="shared" si="1"/>
        <v>7</v>
      </c>
      <c r="O28" s="144">
        <f t="shared" si="2"/>
        <v>2</v>
      </c>
    </row>
    <row r="29" spans="1:15" ht="11.25" customHeight="1">
      <c r="A29" s="112"/>
      <c r="B29" s="113"/>
      <c r="C29" s="135"/>
      <c r="D29" s="136"/>
      <c r="E29" s="137"/>
      <c r="F29" s="136"/>
      <c r="G29" s="137"/>
      <c r="H29" s="136"/>
      <c r="I29" s="137"/>
      <c r="J29" s="136"/>
      <c r="K29" s="137"/>
      <c r="L29" s="136"/>
      <c r="M29" s="137"/>
      <c r="N29" s="138"/>
      <c r="O29" s="139"/>
    </row>
    <row r="30" spans="1:15" ht="11.25" customHeight="1">
      <c r="A30" s="134" t="s">
        <v>47</v>
      </c>
      <c r="B30" s="113">
        <v>1987</v>
      </c>
      <c r="C30" s="135" t="s">
        <v>4</v>
      </c>
      <c r="D30" s="136">
        <v>3</v>
      </c>
      <c r="E30" s="137">
        <v>0</v>
      </c>
      <c r="F30" s="136">
        <v>13</v>
      </c>
      <c r="G30" s="137">
        <v>1</v>
      </c>
      <c r="H30" s="136">
        <v>9</v>
      </c>
      <c r="I30" s="137">
        <v>1</v>
      </c>
      <c r="J30" s="136">
        <v>6</v>
      </c>
      <c r="K30" s="137">
        <v>2</v>
      </c>
      <c r="L30" s="136">
        <v>3</v>
      </c>
      <c r="M30" s="137">
        <v>1</v>
      </c>
      <c r="N30" s="138">
        <f t="shared" si="1"/>
        <v>6.8</v>
      </c>
      <c r="O30" s="139">
        <f t="shared" si="2"/>
        <v>1</v>
      </c>
    </row>
    <row r="31" spans="1:15" ht="11.25" customHeight="1">
      <c r="A31" s="134"/>
      <c r="B31" s="113"/>
      <c r="C31" s="135" t="s">
        <v>5</v>
      </c>
      <c r="D31" s="136">
        <v>0</v>
      </c>
      <c r="E31" s="137">
        <v>1</v>
      </c>
      <c r="F31" s="136">
        <v>0</v>
      </c>
      <c r="G31" s="137">
        <v>0</v>
      </c>
      <c r="H31" s="136">
        <v>0</v>
      </c>
      <c r="I31" s="137">
        <v>0</v>
      </c>
      <c r="J31" s="136">
        <v>0</v>
      </c>
      <c r="K31" s="137">
        <v>0</v>
      </c>
      <c r="L31" s="136">
        <v>0</v>
      </c>
      <c r="M31" s="137">
        <v>0</v>
      </c>
      <c r="N31" s="138">
        <f t="shared" si="1"/>
        <v>0</v>
      </c>
      <c r="O31" s="139">
        <f t="shared" si="2"/>
        <v>0.2</v>
      </c>
    </row>
    <row r="32" spans="1:15" ht="11.25" customHeight="1">
      <c r="A32" s="134"/>
      <c r="B32" s="113"/>
      <c r="C32" s="135" t="s">
        <v>6</v>
      </c>
      <c r="D32" s="136">
        <v>0</v>
      </c>
      <c r="E32" s="137">
        <v>0</v>
      </c>
      <c r="F32" s="136">
        <v>0</v>
      </c>
      <c r="G32" s="137">
        <v>1</v>
      </c>
      <c r="H32" s="136">
        <v>0</v>
      </c>
      <c r="I32" s="137">
        <v>1</v>
      </c>
      <c r="J32" s="136">
        <v>0</v>
      </c>
      <c r="K32" s="137">
        <v>0</v>
      </c>
      <c r="L32" s="136">
        <v>0</v>
      </c>
      <c r="M32" s="137">
        <v>0</v>
      </c>
      <c r="N32" s="138">
        <f t="shared" si="1"/>
        <v>0</v>
      </c>
      <c r="O32" s="139">
        <f t="shared" si="2"/>
        <v>0.4</v>
      </c>
    </row>
    <row r="33" spans="1:15" ht="11.25" customHeight="1">
      <c r="A33" s="134"/>
      <c r="B33" s="113"/>
      <c r="C33" s="135" t="s">
        <v>7</v>
      </c>
      <c r="D33" s="136">
        <v>0</v>
      </c>
      <c r="E33" s="137">
        <v>0</v>
      </c>
      <c r="F33" s="136">
        <v>0</v>
      </c>
      <c r="G33" s="137">
        <v>0</v>
      </c>
      <c r="H33" s="136">
        <v>0</v>
      </c>
      <c r="I33" s="137">
        <v>1</v>
      </c>
      <c r="J33" s="136">
        <v>0</v>
      </c>
      <c r="K33" s="137">
        <v>1</v>
      </c>
      <c r="L33" s="136">
        <v>0</v>
      </c>
      <c r="M33" s="137">
        <v>1</v>
      </c>
      <c r="N33" s="138">
        <f t="shared" si="1"/>
        <v>0</v>
      </c>
      <c r="O33" s="139">
        <f t="shared" si="2"/>
        <v>0.6</v>
      </c>
    </row>
    <row r="34" spans="1:15" ht="11.25" customHeight="1">
      <c r="A34" s="134"/>
      <c r="B34" s="113"/>
      <c r="C34" s="135" t="s">
        <v>8</v>
      </c>
      <c r="D34" s="136">
        <v>0</v>
      </c>
      <c r="E34" s="137">
        <v>0</v>
      </c>
      <c r="F34" s="136">
        <v>0</v>
      </c>
      <c r="G34" s="137">
        <v>0</v>
      </c>
      <c r="H34" s="136">
        <v>0</v>
      </c>
      <c r="I34" s="137">
        <v>0</v>
      </c>
      <c r="J34" s="136">
        <v>0</v>
      </c>
      <c r="K34" s="137">
        <v>0</v>
      </c>
      <c r="L34" s="136">
        <v>0</v>
      </c>
      <c r="M34" s="137">
        <v>0</v>
      </c>
      <c r="N34" s="138">
        <f t="shared" si="1"/>
        <v>0</v>
      </c>
      <c r="O34" s="139">
        <f t="shared" si="2"/>
        <v>0</v>
      </c>
    </row>
    <row r="35" spans="1:15" ht="11.25" customHeight="1">
      <c r="A35" s="134"/>
      <c r="B35" s="113"/>
      <c r="C35" s="135" t="s">
        <v>9</v>
      </c>
      <c r="D35" s="136">
        <v>2</v>
      </c>
      <c r="E35" s="137">
        <v>0</v>
      </c>
      <c r="F35" s="136">
        <v>3</v>
      </c>
      <c r="G35" s="137">
        <v>0</v>
      </c>
      <c r="H35" s="136">
        <v>2</v>
      </c>
      <c r="I35" s="137">
        <v>0</v>
      </c>
      <c r="J35" s="136">
        <v>4</v>
      </c>
      <c r="K35" s="137">
        <v>1</v>
      </c>
      <c r="L35" s="136">
        <v>4</v>
      </c>
      <c r="M35" s="137">
        <v>0</v>
      </c>
      <c r="N35" s="138">
        <f t="shared" si="1"/>
        <v>3</v>
      </c>
      <c r="O35" s="139">
        <f t="shared" si="2"/>
        <v>0.2</v>
      </c>
    </row>
    <row r="36" spans="1:15" ht="11.25" customHeight="1">
      <c r="A36" s="134"/>
      <c r="B36" s="113"/>
      <c r="C36" s="135" t="s">
        <v>22</v>
      </c>
      <c r="D36" s="136">
        <v>0</v>
      </c>
      <c r="E36" s="137">
        <v>0</v>
      </c>
      <c r="F36" s="136">
        <v>0</v>
      </c>
      <c r="G36" s="137">
        <v>0</v>
      </c>
      <c r="H36" s="136">
        <v>0</v>
      </c>
      <c r="I36" s="137">
        <v>0</v>
      </c>
      <c r="J36" s="136">
        <v>0</v>
      </c>
      <c r="K36" s="137">
        <v>0</v>
      </c>
      <c r="L36" s="136">
        <v>0</v>
      </c>
      <c r="M36" s="137">
        <v>0</v>
      </c>
      <c r="N36" s="138">
        <f t="shared" si="1"/>
        <v>0</v>
      </c>
      <c r="O36" s="139">
        <f t="shared" si="2"/>
        <v>0</v>
      </c>
    </row>
    <row r="37" spans="1:15" ht="11.25" customHeight="1">
      <c r="A37" s="134"/>
      <c r="B37" s="113"/>
      <c r="C37" s="114" t="s">
        <v>10</v>
      </c>
      <c r="D37" s="145">
        <f aca="true" t="shared" si="5" ref="D37:K37">SUM(D30:D36)</f>
        <v>5</v>
      </c>
      <c r="E37" s="142">
        <f t="shared" si="5"/>
        <v>1</v>
      </c>
      <c r="F37" s="145">
        <f t="shared" si="5"/>
        <v>16</v>
      </c>
      <c r="G37" s="142">
        <f t="shared" si="5"/>
        <v>2</v>
      </c>
      <c r="H37" s="145">
        <f t="shared" si="5"/>
        <v>11</v>
      </c>
      <c r="I37" s="142">
        <f t="shared" si="5"/>
        <v>3</v>
      </c>
      <c r="J37" s="145">
        <f t="shared" si="5"/>
        <v>10</v>
      </c>
      <c r="K37" s="142">
        <f t="shared" si="5"/>
        <v>4</v>
      </c>
      <c r="L37" s="145">
        <f>SUM(L30:L36)</f>
        <v>7</v>
      </c>
      <c r="M37" s="142">
        <f>SUM(M30:M36)</f>
        <v>2</v>
      </c>
      <c r="N37" s="143">
        <f t="shared" si="1"/>
        <v>9.8</v>
      </c>
      <c r="O37" s="144">
        <f t="shared" si="2"/>
        <v>2.4</v>
      </c>
    </row>
    <row r="38" spans="1:15" ht="11.25" customHeight="1">
      <c r="A38" s="134"/>
      <c r="B38" s="113"/>
      <c r="C38" s="135"/>
      <c r="D38" s="136"/>
      <c r="E38" s="137"/>
      <c r="F38" s="136"/>
      <c r="G38" s="137"/>
      <c r="H38" s="136"/>
      <c r="I38" s="137"/>
      <c r="J38" s="136"/>
      <c r="K38" s="137"/>
      <c r="L38" s="136"/>
      <c r="M38" s="137"/>
      <c r="N38" s="138"/>
      <c r="O38" s="139"/>
    </row>
    <row r="39" spans="1:15" ht="11.25" customHeight="1">
      <c r="A39" s="134" t="s">
        <v>49</v>
      </c>
      <c r="B39" s="113">
        <v>1971</v>
      </c>
      <c r="C39" s="135" t="s">
        <v>4</v>
      </c>
      <c r="D39" s="136">
        <v>26</v>
      </c>
      <c r="E39" s="137">
        <v>2</v>
      </c>
      <c r="F39" s="136">
        <v>21</v>
      </c>
      <c r="G39" s="137">
        <v>2</v>
      </c>
      <c r="H39" s="136">
        <v>24</v>
      </c>
      <c r="I39" s="137">
        <v>1</v>
      </c>
      <c r="J39" s="136">
        <v>26</v>
      </c>
      <c r="K39" s="137">
        <v>4</v>
      </c>
      <c r="L39" s="136">
        <v>17</v>
      </c>
      <c r="M39" s="137">
        <v>1</v>
      </c>
      <c r="N39" s="138">
        <f t="shared" si="1"/>
        <v>22.8</v>
      </c>
      <c r="O39" s="139">
        <f t="shared" si="2"/>
        <v>2</v>
      </c>
    </row>
    <row r="40" spans="1:15" ht="11.25" customHeight="1">
      <c r="A40" s="134"/>
      <c r="B40" s="113"/>
      <c r="C40" s="135" t="s">
        <v>5</v>
      </c>
      <c r="D40" s="136">
        <v>1</v>
      </c>
      <c r="E40" s="137">
        <v>0</v>
      </c>
      <c r="F40" s="136">
        <v>0</v>
      </c>
      <c r="G40" s="137">
        <v>0</v>
      </c>
      <c r="H40" s="136">
        <v>2</v>
      </c>
      <c r="I40" s="137">
        <v>0</v>
      </c>
      <c r="J40" s="136">
        <v>0</v>
      </c>
      <c r="K40" s="137">
        <v>0</v>
      </c>
      <c r="L40" s="136">
        <v>0</v>
      </c>
      <c r="M40" s="137">
        <v>0</v>
      </c>
      <c r="N40" s="138">
        <f t="shared" si="1"/>
        <v>0.6</v>
      </c>
      <c r="O40" s="139">
        <f t="shared" si="2"/>
        <v>0</v>
      </c>
    </row>
    <row r="41" spans="1:15" ht="11.25" customHeight="1">
      <c r="A41" s="134"/>
      <c r="B41" s="113"/>
      <c r="C41" s="135" t="s">
        <v>6</v>
      </c>
      <c r="D41" s="136">
        <v>0</v>
      </c>
      <c r="E41" s="137">
        <v>0</v>
      </c>
      <c r="F41" s="136">
        <v>0</v>
      </c>
      <c r="G41" s="137">
        <v>0</v>
      </c>
      <c r="H41" s="136">
        <v>0</v>
      </c>
      <c r="I41" s="137">
        <v>0</v>
      </c>
      <c r="J41" s="136">
        <v>0</v>
      </c>
      <c r="K41" s="137">
        <v>0</v>
      </c>
      <c r="L41" s="136">
        <v>0</v>
      </c>
      <c r="M41" s="137">
        <v>0</v>
      </c>
      <c r="N41" s="138">
        <f t="shared" si="1"/>
        <v>0</v>
      </c>
      <c r="O41" s="139">
        <f t="shared" si="2"/>
        <v>0</v>
      </c>
    </row>
    <row r="42" spans="1:15" ht="11.25" customHeight="1">
      <c r="A42" s="134"/>
      <c r="B42" s="113"/>
      <c r="C42" s="135" t="s">
        <v>7</v>
      </c>
      <c r="D42" s="136">
        <v>1</v>
      </c>
      <c r="E42" s="137">
        <v>1</v>
      </c>
      <c r="F42" s="136">
        <v>2</v>
      </c>
      <c r="G42" s="137">
        <v>0</v>
      </c>
      <c r="H42" s="136">
        <v>2</v>
      </c>
      <c r="I42" s="137">
        <v>0</v>
      </c>
      <c r="J42" s="136">
        <v>3</v>
      </c>
      <c r="K42" s="137">
        <v>0</v>
      </c>
      <c r="L42" s="136">
        <v>3</v>
      </c>
      <c r="M42" s="137">
        <v>1</v>
      </c>
      <c r="N42" s="138">
        <f t="shared" si="1"/>
        <v>2.2</v>
      </c>
      <c r="O42" s="139">
        <f t="shared" si="2"/>
        <v>0.4</v>
      </c>
    </row>
    <row r="43" spans="1:15" ht="11.25" customHeight="1">
      <c r="A43" s="134"/>
      <c r="B43" s="113"/>
      <c r="C43" s="135" t="s">
        <v>8</v>
      </c>
      <c r="D43" s="136">
        <v>0</v>
      </c>
      <c r="E43" s="137">
        <v>0</v>
      </c>
      <c r="F43" s="136">
        <v>0</v>
      </c>
      <c r="G43" s="137">
        <v>0</v>
      </c>
      <c r="H43" s="136">
        <v>0</v>
      </c>
      <c r="I43" s="137">
        <v>0</v>
      </c>
      <c r="J43" s="136">
        <v>0</v>
      </c>
      <c r="K43" s="137">
        <v>0</v>
      </c>
      <c r="L43" s="136">
        <v>0</v>
      </c>
      <c r="M43" s="137">
        <v>1</v>
      </c>
      <c r="N43" s="138">
        <f t="shared" si="1"/>
        <v>0</v>
      </c>
      <c r="O43" s="139">
        <f t="shared" si="2"/>
        <v>0.2</v>
      </c>
    </row>
    <row r="44" spans="1:15" ht="11.25" customHeight="1">
      <c r="A44" s="134"/>
      <c r="B44" s="113"/>
      <c r="C44" s="135" t="s">
        <v>9</v>
      </c>
      <c r="D44" s="136">
        <v>12</v>
      </c>
      <c r="E44" s="137">
        <v>4</v>
      </c>
      <c r="F44" s="136">
        <v>9</v>
      </c>
      <c r="G44" s="137">
        <v>4</v>
      </c>
      <c r="H44" s="136">
        <v>10</v>
      </c>
      <c r="I44" s="137">
        <v>2</v>
      </c>
      <c r="J44" s="136">
        <v>12</v>
      </c>
      <c r="K44" s="137">
        <v>1</v>
      </c>
      <c r="L44" s="136">
        <v>10</v>
      </c>
      <c r="M44" s="137">
        <v>3</v>
      </c>
      <c r="N44" s="138">
        <f t="shared" si="1"/>
        <v>10.6</v>
      </c>
      <c r="O44" s="139">
        <f t="shared" si="2"/>
        <v>2.8</v>
      </c>
    </row>
    <row r="45" spans="1:15" ht="11.25" customHeight="1">
      <c r="A45" s="134"/>
      <c r="B45" s="113"/>
      <c r="C45" s="135" t="s">
        <v>22</v>
      </c>
      <c r="D45" s="136">
        <v>2</v>
      </c>
      <c r="E45" s="137">
        <v>0</v>
      </c>
      <c r="F45" s="136">
        <v>0</v>
      </c>
      <c r="G45" s="137">
        <v>0</v>
      </c>
      <c r="H45" s="136">
        <v>0</v>
      </c>
      <c r="I45" s="137">
        <v>0</v>
      </c>
      <c r="J45" s="136">
        <v>1</v>
      </c>
      <c r="K45" s="137">
        <v>0</v>
      </c>
      <c r="L45" s="136">
        <v>0</v>
      </c>
      <c r="M45" s="137">
        <v>0</v>
      </c>
      <c r="N45" s="138">
        <f t="shared" si="1"/>
        <v>0.6</v>
      </c>
      <c r="O45" s="139">
        <f t="shared" si="2"/>
        <v>0</v>
      </c>
    </row>
    <row r="46" spans="1:15" ht="11.25" customHeight="1">
      <c r="A46" s="134"/>
      <c r="B46" s="113"/>
      <c r="C46" s="114" t="s">
        <v>10</v>
      </c>
      <c r="D46" s="145">
        <f aca="true" t="shared" si="6" ref="D46:K46">SUM(D39:D45)</f>
        <v>42</v>
      </c>
      <c r="E46" s="142">
        <f t="shared" si="6"/>
        <v>7</v>
      </c>
      <c r="F46" s="145">
        <f t="shared" si="6"/>
        <v>32</v>
      </c>
      <c r="G46" s="142">
        <f t="shared" si="6"/>
        <v>6</v>
      </c>
      <c r="H46" s="145">
        <f t="shared" si="6"/>
        <v>38</v>
      </c>
      <c r="I46" s="142">
        <f t="shared" si="6"/>
        <v>3</v>
      </c>
      <c r="J46" s="145">
        <f t="shared" si="6"/>
        <v>42</v>
      </c>
      <c r="K46" s="142">
        <f t="shared" si="6"/>
        <v>5</v>
      </c>
      <c r="L46" s="145">
        <f>SUM(L39:L45)</f>
        <v>30</v>
      </c>
      <c r="M46" s="142">
        <f>SUM(M39:M45)</f>
        <v>6</v>
      </c>
      <c r="N46" s="143">
        <f t="shared" si="1"/>
        <v>36.8</v>
      </c>
      <c r="O46" s="144">
        <f t="shared" si="2"/>
        <v>5.4</v>
      </c>
    </row>
    <row r="47" spans="1:15" ht="11.25" customHeight="1">
      <c r="A47" s="134"/>
      <c r="B47" s="113"/>
      <c r="C47" s="135"/>
      <c r="D47" s="136"/>
      <c r="E47" s="137"/>
      <c r="F47" s="136"/>
      <c r="G47" s="137"/>
      <c r="H47" s="136"/>
      <c r="I47" s="137"/>
      <c r="J47" s="136"/>
      <c r="K47" s="137"/>
      <c r="L47" s="136"/>
      <c r="M47" s="137"/>
      <c r="N47" s="138"/>
      <c r="O47" s="139"/>
    </row>
    <row r="48" spans="1:15" ht="22.5" customHeight="1">
      <c r="A48" s="134" t="s">
        <v>119</v>
      </c>
      <c r="B48" s="113">
        <v>1971</v>
      </c>
      <c r="C48" s="135" t="s">
        <v>4</v>
      </c>
      <c r="D48" s="136">
        <v>35</v>
      </c>
      <c r="E48" s="137">
        <v>19</v>
      </c>
      <c r="F48" s="136">
        <v>36</v>
      </c>
      <c r="G48" s="137">
        <v>15</v>
      </c>
      <c r="H48" s="136">
        <v>32</v>
      </c>
      <c r="I48" s="137">
        <v>13</v>
      </c>
      <c r="J48" s="136">
        <v>29</v>
      </c>
      <c r="K48" s="137">
        <v>12</v>
      </c>
      <c r="L48" s="136">
        <v>25</v>
      </c>
      <c r="M48" s="137">
        <v>11</v>
      </c>
      <c r="N48" s="138">
        <f t="shared" si="1"/>
        <v>31.4</v>
      </c>
      <c r="O48" s="139">
        <f t="shared" si="2"/>
        <v>14</v>
      </c>
    </row>
    <row r="49" spans="1:15" ht="11.25" customHeight="1">
      <c r="A49" s="134"/>
      <c r="B49" s="113"/>
      <c r="C49" s="135" t="s">
        <v>5</v>
      </c>
      <c r="D49" s="136">
        <v>5</v>
      </c>
      <c r="E49" s="137">
        <v>4</v>
      </c>
      <c r="F49" s="136">
        <v>6</v>
      </c>
      <c r="G49" s="137">
        <v>3</v>
      </c>
      <c r="H49" s="136">
        <v>5</v>
      </c>
      <c r="I49" s="137">
        <v>2</v>
      </c>
      <c r="J49" s="136">
        <v>6</v>
      </c>
      <c r="K49" s="137">
        <v>3</v>
      </c>
      <c r="L49" s="136">
        <v>4</v>
      </c>
      <c r="M49" s="137">
        <v>2</v>
      </c>
      <c r="N49" s="138">
        <f t="shared" si="1"/>
        <v>5.2</v>
      </c>
      <c r="O49" s="139">
        <f t="shared" si="2"/>
        <v>2.8</v>
      </c>
    </row>
    <row r="50" spans="1:15" ht="11.25" customHeight="1">
      <c r="A50" s="134"/>
      <c r="B50" s="113"/>
      <c r="C50" s="135" t="s">
        <v>6</v>
      </c>
      <c r="D50" s="136">
        <v>0</v>
      </c>
      <c r="E50" s="137">
        <v>0</v>
      </c>
      <c r="F50" s="136">
        <v>0</v>
      </c>
      <c r="G50" s="137">
        <v>0</v>
      </c>
      <c r="H50" s="136">
        <v>0</v>
      </c>
      <c r="I50" s="137">
        <v>0</v>
      </c>
      <c r="J50" s="136">
        <v>1</v>
      </c>
      <c r="K50" s="137">
        <v>0</v>
      </c>
      <c r="L50" s="136">
        <v>1</v>
      </c>
      <c r="M50" s="137">
        <v>0</v>
      </c>
      <c r="N50" s="138">
        <f t="shared" si="1"/>
        <v>0.4</v>
      </c>
      <c r="O50" s="139">
        <f t="shared" si="2"/>
        <v>0</v>
      </c>
    </row>
    <row r="51" spans="1:15" ht="11.25" customHeight="1">
      <c r="A51" s="134"/>
      <c r="B51" s="113"/>
      <c r="C51" s="135" t="s">
        <v>7</v>
      </c>
      <c r="D51" s="136">
        <v>1</v>
      </c>
      <c r="E51" s="137">
        <v>0</v>
      </c>
      <c r="F51" s="136">
        <v>0</v>
      </c>
      <c r="G51" s="137">
        <v>0</v>
      </c>
      <c r="H51" s="136">
        <v>0</v>
      </c>
      <c r="I51" s="137">
        <v>0</v>
      </c>
      <c r="J51" s="136">
        <v>0</v>
      </c>
      <c r="K51" s="137">
        <v>0</v>
      </c>
      <c r="L51" s="136">
        <v>1</v>
      </c>
      <c r="M51" s="137">
        <v>0</v>
      </c>
      <c r="N51" s="138">
        <f t="shared" si="1"/>
        <v>0.4</v>
      </c>
      <c r="O51" s="139">
        <f t="shared" si="2"/>
        <v>0</v>
      </c>
    </row>
    <row r="52" spans="1:15" ht="11.25" customHeight="1">
      <c r="A52" s="134"/>
      <c r="B52" s="113"/>
      <c r="C52" s="135" t="s">
        <v>8</v>
      </c>
      <c r="D52" s="136">
        <v>0</v>
      </c>
      <c r="E52" s="137">
        <v>0</v>
      </c>
      <c r="F52" s="136">
        <v>0</v>
      </c>
      <c r="G52" s="137">
        <v>0</v>
      </c>
      <c r="H52" s="136">
        <v>0</v>
      </c>
      <c r="I52" s="137">
        <v>0</v>
      </c>
      <c r="J52" s="136">
        <v>0</v>
      </c>
      <c r="K52" s="137">
        <v>0</v>
      </c>
      <c r="L52" s="136">
        <v>0</v>
      </c>
      <c r="M52" s="137">
        <v>0</v>
      </c>
      <c r="N52" s="138">
        <f t="shared" si="1"/>
        <v>0</v>
      </c>
      <c r="O52" s="139">
        <f t="shared" si="2"/>
        <v>0</v>
      </c>
    </row>
    <row r="53" spans="1:15" ht="11.25" customHeight="1">
      <c r="A53" s="134"/>
      <c r="B53" s="113"/>
      <c r="C53" s="135" t="s">
        <v>9</v>
      </c>
      <c r="D53" s="136">
        <v>3</v>
      </c>
      <c r="E53" s="137">
        <v>2</v>
      </c>
      <c r="F53" s="136">
        <v>4</v>
      </c>
      <c r="G53" s="137">
        <v>1</v>
      </c>
      <c r="H53" s="136">
        <v>3</v>
      </c>
      <c r="I53" s="137">
        <v>1</v>
      </c>
      <c r="J53" s="136">
        <v>3</v>
      </c>
      <c r="K53" s="137">
        <v>1</v>
      </c>
      <c r="L53" s="136">
        <v>2</v>
      </c>
      <c r="M53" s="137">
        <v>1</v>
      </c>
      <c r="N53" s="138">
        <f t="shared" si="1"/>
        <v>3</v>
      </c>
      <c r="O53" s="139">
        <f t="shared" si="2"/>
        <v>1.2</v>
      </c>
    </row>
    <row r="54" spans="1:15" ht="11.25" customHeight="1">
      <c r="A54" s="134"/>
      <c r="B54" s="113"/>
      <c r="C54" s="135" t="s">
        <v>22</v>
      </c>
      <c r="D54" s="136">
        <v>1</v>
      </c>
      <c r="E54" s="137">
        <v>0</v>
      </c>
      <c r="F54" s="136">
        <v>0</v>
      </c>
      <c r="G54" s="137">
        <v>0</v>
      </c>
      <c r="H54" s="136">
        <v>1</v>
      </c>
      <c r="I54" s="137">
        <v>0</v>
      </c>
      <c r="J54" s="136">
        <v>0</v>
      </c>
      <c r="K54" s="137">
        <v>0</v>
      </c>
      <c r="L54" s="136">
        <v>0</v>
      </c>
      <c r="M54" s="137">
        <v>1</v>
      </c>
      <c r="N54" s="138">
        <f t="shared" si="1"/>
        <v>0.4</v>
      </c>
      <c r="O54" s="139">
        <f t="shared" si="2"/>
        <v>0.2</v>
      </c>
    </row>
    <row r="55" spans="1:15" ht="11.25" customHeight="1">
      <c r="A55" s="112"/>
      <c r="B55" s="113"/>
      <c r="C55" s="114" t="s">
        <v>10</v>
      </c>
      <c r="D55" s="145">
        <f aca="true" t="shared" si="7" ref="D55:K55">SUM(D48:D54)</f>
        <v>45</v>
      </c>
      <c r="E55" s="142">
        <f t="shared" si="7"/>
        <v>25</v>
      </c>
      <c r="F55" s="145">
        <f t="shared" si="7"/>
        <v>46</v>
      </c>
      <c r="G55" s="142">
        <f t="shared" si="7"/>
        <v>19</v>
      </c>
      <c r="H55" s="145">
        <f t="shared" si="7"/>
        <v>41</v>
      </c>
      <c r="I55" s="142">
        <f t="shared" si="7"/>
        <v>16</v>
      </c>
      <c r="J55" s="145">
        <f t="shared" si="7"/>
        <v>39</v>
      </c>
      <c r="K55" s="142">
        <f t="shared" si="7"/>
        <v>16</v>
      </c>
      <c r="L55" s="145">
        <f>SUM(L48:L54)</f>
        <v>33</v>
      </c>
      <c r="M55" s="142">
        <f>SUM(M48:M54)</f>
        <v>15</v>
      </c>
      <c r="N55" s="143">
        <f t="shared" si="1"/>
        <v>40.8</v>
      </c>
      <c r="O55" s="144">
        <f t="shared" si="2"/>
        <v>18.2</v>
      </c>
    </row>
    <row r="56" spans="1:15" ht="11.25" customHeight="1">
      <c r="A56" s="112"/>
      <c r="B56" s="113"/>
      <c r="C56" s="135"/>
      <c r="D56" s="136"/>
      <c r="E56" s="137"/>
      <c r="F56" s="136"/>
      <c r="G56" s="137"/>
      <c r="H56" s="136"/>
      <c r="I56" s="137"/>
      <c r="J56" s="136"/>
      <c r="K56" s="137"/>
      <c r="L56" s="136"/>
      <c r="M56" s="137"/>
      <c r="N56" s="138"/>
      <c r="O56" s="139"/>
    </row>
    <row r="57" spans="1:15" ht="11.25" customHeight="1">
      <c r="A57" s="232" t="s">
        <v>54</v>
      </c>
      <c r="B57" s="113">
        <v>1971</v>
      </c>
      <c r="C57" s="135" t="s">
        <v>4</v>
      </c>
      <c r="D57" s="136">
        <v>24</v>
      </c>
      <c r="E57" s="137">
        <v>0</v>
      </c>
      <c r="F57" s="136">
        <v>21</v>
      </c>
      <c r="G57" s="137">
        <v>1</v>
      </c>
      <c r="H57" s="136">
        <v>25</v>
      </c>
      <c r="I57" s="137">
        <v>3</v>
      </c>
      <c r="J57" s="136">
        <v>32</v>
      </c>
      <c r="K57" s="137">
        <v>4</v>
      </c>
      <c r="L57" s="136">
        <v>33</v>
      </c>
      <c r="M57" s="137">
        <v>5</v>
      </c>
      <c r="N57" s="138">
        <f t="shared" si="1"/>
        <v>27</v>
      </c>
      <c r="O57" s="139">
        <f t="shared" si="2"/>
        <v>2.6</v>
      </c>
    </row>
    <row r="58" spans="1:15" ht="11.25" customHeight="1">
      <c r="A58" s="233"/>
      <c r="B58" s="113"/>
      <c r="C58" s="135" t="s">
        <v>5</v>
      </c>
      <c r="D58" s="136">
        <v>1</v>
      </c>
      <c r="E58" s="137">
        <v>0</v>
      </c>
      <c r="F58" s="136">
        <v>0</v>
      </c>
      <c r="G58" s="137">
        <v>0</v>
      </c>
      <c r="H58" s="136">
        <v>0</v>
      </c>
      <c r="I58" s="137">
        <v>0</v>
      </c>
      <c r="J58" s="136">
        <v>1</v>
      </c>
      <c r="K58" s="137">
        <v>0</v>
      </c>
      <c r="L58" s="136">
        <v>2</v>
      </c>
      <c r="M58" s="137">
        <v>1</v>
      </c>
      <c r="N58" s="138">
        <f t="shared" si="1"/>
        <v>0.8</v>
      </c>
      <c r="O58" s="139">
        <f t="shared" si="2"/>
        <v>0.2</v>
      </c>
    </row>
    <row r="59" spans="1:15" ht="11.25" customHeight="1">
      <c r="A59" s="134"/>
      <c r="B59" s="113"/>
      <c r="C59" s="135" t="s">
        <v>6</v>
      </c>
      <c r="D59" s="136">
        <v>1</v>
      </c>
      <c r="E59" s="137">
        <v>0</v>
      </c>
      <c r="F59" s="136">
        <v>1</v>
      </c>
      <c r="G59" s="137">
        <v>0</v>
      </c>
      <c r="H59" s="136">
        <v>1</v>
      </c>
      <c r="I59" s="137">
        <v>0</v>
      </c>
      <c r="J59" s="136">
        <v>1</v>
      </c>
      <c r="K59" s="137">
        <v>0</v>
      </c>
      <c r="L59" s="136">
        <v>2</v>
      </c>
      <c r="M59" s="137">
        <v>0</v>
      </c>
      <c r="N59" s="138">
        <f t="shared" si="1"/>
        <v>1.2</v>
      </c>
      <c r="O59" s="139">
        <f t="shared" si="2"/>
        <v>0</v>
      </c>
    </row>
    <row r="60" spans="1:15" ht="11.25" customHeight="1">
      <c r="A60" s="134"/>
      <c r="B60" s="113"/>
      <c r="C60" s="135" t="s">
        <v>7</v>
      </c>
      <c r="D60" s="136">
        <v>0</v>
      </c>
      <c r="E60" s="137">
        <v>1</v>
      </c>
      <c r="F60" s="136">
        <v>0</v>
      </c>
      <c r="G60" s="137">
        <v>0</v>
      </c>
      <c r="H60" s="136">
        <v>0</v>
      </c>
      <c r="I60" s="137">
        <v>0</v>
      </c>
      <c r="J60" s="136">
        <v>1</v>
      </c>
      <c r="K60" s="137">
        <v>1</v>
      </c>
      <c r="L60" s="136">
        <v>1</v>
      </c>
      <c r="M60" s="137">
        <v>1</v>
      </c>
      <c r="N60" s="138">
        <f t="shared" si="1"/>
        <v>0.4</v>
      </c>
      <c r="O60" s="139">
        <f t="shared" si="2"/>
        <v>0.6</v>
      </c>
    </row>
    <row r="61" spans="1:15" ht="11.25" customHeight="1">
      <c r="A61" s="134"/>
      <c r="B61" s="113"/>
      <c r="C61" s="135" t="s">
        <v>8</v>
      </c>
      <c r="D61" s="136">
        <v>0</v>
      </c>
      <c r="E61" s="137">
        <v>0</v>
      </c>
      <c r="F61" s="136">
        <v>0</v>
      </c>
      <c r="G61" s="137">
        <v>0</v>
      </c>
      <c r="H61" s="136">
        <v>0</v>
      </c>
      <c r="I61" s="137">
        <v>1</v>
      </c>
      <c r="J61" s="136">
        <v>1</v>
      </c>
      <c r="K61" s="137">
        <v>1</v>
      </c>
      <c r="L61" s="136">
        <v>0</v>
      </c>
      <c r="M61" s="137">
        <v>0</v>
      </c>
      <c r="N61" s="138">
        <f t="shared" si="1"/>
        <v>0.2</v>
      </c>
      <c r="O61" s="139">
        <f t="shared" si="2"/>
        <v>0.4</v>
      </c>
    </row>
    <row r="62" spans="1:15" ht="11.25" customHeight="1">
      <c r="A62" s="134"/>
      <c r="B62" s="113"/>
      <c r="C62" s="135" t="s">
        <v>9</v>
      </c>
      <c r="D62" s="136">
        <v>3</v>
      </c>
      <c r="E62" s="137">
        <v>0</v>
      </c>
      <c r="F62" s="136">
        <v>1</v>
      </c>
      <c r="G62" s="137">
        <v>0</v>
      </c>
      <c r="H62" s="136">
        <v>3</v>
      </c>
      <c r="I62" s="137">
        <v>1</v>
      </c>
      <c r="J62" s="136">
        <v>4</v>
      </c>
      <c r="K62" s="137">
        <v>1</v>
      </c>
      <c r="L62" s="136">
        <v>8</v>
      </c>
      <c r="M62" s="137">
        <v>1</v>
      </c>
      <c r="N62" s="138">
        <f t="shared" si="1"/>
        <v>3.8</v>
      </c>
      <c r="O62" s="139">
        <f t="shared" si="2"/>
        <v>0.6</v>
      </c>
    </row>
    <row r="63" spans="1:15" ht="11.25" customHeight="1">
      <c r="A63" s="134"/>
      <c r="B63" s="113"/>
      <c r="C63" s="135" t="s">
        <v>22</v>
      </c>
      <c r="D63" s="136">
        <v>0</v>
      </c>
      <c r="E63" s="137">
        <v>0</v>
      </c>
      <c r="F63" s="136">
        <v>0</v>
      </c>
      <c r="G63" s="137">
        <v>0</v>
      </c>
      <c r="H63" s="136">
        <v>1</v>
      </c>
      <c r="I63" s="137">
        <v>0</v>
      </c>
      <c r="J63" s="136">
        <v>0</v>
      </c>
      <c r="K63" s="137">
        <v>0</v>
      </c>
      <c r="L63" s="136">
        <v>1</v>
      </c>
      <c r="M63" s="137">
        <v>0</v>
      </c>
      <c r="N63" s="138">
        <f t="shared" si="1"/>
        <v>0.4</v>
      </c>
      <c r="O63" s="139">
        <f t="shared" si="2"/>
        <v>0</v>
      </c>
    </row>
    <row r="64" spans="1:15" ht="11.25" customHeight="1">
      <c r="A64" s="134"/>
      <c r="B64" s="113"/>
      <c r="C64" s="114" t="s">
        <v>10</v>
      </c>
      <c r="D64" s="145">
        <f aca="true" t="shared" si="8" ref="D64:K64">SUM(D57:D63)</f>
        <v>29</v>
      </c>
      <c r="E64" s="142">
        <f t="shared" si="8"/>
        <v>1</v>
      </c>
      <c r="F64" s="145">
        <f t="shared" si="8"/>
        <v>23</v>
      </c>
      <c r="G64" s="142">
        <f t="shared" si="8"/>
        <v>1</v>
      </c>
      <c r="H64" s="145">
        <f t="shared" si="8"/>
        <v>30</v>
      </c>
      <c r="I64" s="142">
        <f t="shared" si="8"/>
        <v>5</v>
      </c>
      <c r="J64" s="145">
        <f t="shared" si="8"/>
        <v>40</v>
      </c>
      <c r="K64" s="142">
        <f t="shared" si="8"/>
        <v>7</v>
      </c>
      <c r="L64" s="145">
        <f>SUM(L57:L63)</f>
        <v>47</v>
      </c>
      <c r="M64" s="142">
        <f>SUM(M57:M63)</f>
        <v>8</v>
      </c>
      <c r="N64" s="143">
        <f t="shared" si="1"/>
        <v>33.8</v>
      </c>
      <c r="O64" s="144">
        <f t="shared" si="2"/>
        <v>4.4</v>
      </c>
    </row>
    <row r="65" spans="1:15" ht="11.25" customHeight="1">
      <c r="A65" s="134"/>
      <c r="B65" s="113"/>
      <c r="C65" s="135"/>
      <c r="D65" s="136"/>
      <c r="E65" s="137"/>
      <c r="F65" s="136"/>
      <c r="G65" s="137"/>
      <c r="H65" s="136"/>
      <c r="I65" s="137"/>
      <c r="J65" s="136"/>
      <c r="K65" s="137"/>
      <c r="L65" s="136"/>
      <c r="M65" s="137"/>
      <c r="N65" s="138"/>
      <c r="O65" s="139"/>
    </row>
    <row r="66" spans="1:15" ht="11.25" customHeight="1">
      <c r="A66" s="134" t="s">
        <v>120</v>
      </c>
      <c r="B66" s="113">
        <v>2008</v>
      </c>
      <c r="C66" s="135" t="s">
        <v>4</v>
      </c>
      <c r="D66" s="146"/>
      <c r="E66" s="147"/>
      <c r="F66" s="148">
        <v>0</v>
      </c>
      <c r="G66" s="137">
        <v>15</v>
      </c>
      <c r="H66" s="148">
        <v>0</v>
      </c>
      <c r="I66" s="137">
        <v>31</v>
      </c>
      <c r="J66" s="148">
        <v>3</v>
      </c>
      <c r="K66" s="137">
        <v>25</v>
      </c>
      <c r="L66" s="148">
        <v>5</v>
      </c>
      <c r="M66" s="137">
        <v>27</v>
      </c>
      <c r="N66" s="149" t="s">
        <v>110</v>
      </c>
      <c r="O66" s="127" t="s">
        <v>110</v>
      </c>
    </row>
    <row r="67" spans="1:15" ht="11.25" customHeight="1">
      <c r="A67" s="134"/>
      <c r="B67" s="113"/>
      <c r="C67" s="135" t="s">
        <v>5</v>
      </c>
      <c r="D67" s="146"/>
      <c r="E67" s="147"/>
      <c r="F67" s="148">
        <v>1</v>
      </c>
      <c r="G67" s="137">
        <v>2</v>
      </c>
      <c r="H67" s="148">
        <v>1</v>
      </c>
      <c r="I67" s="137">
        <v>4</v>
      </c>
      <c r="J67" s="148">
        <v>1</v>
      </c>
      <c r="K67" s="137">
        <v>3</v>
      </c>
      <c r="L67" s="148">
        <v>3</v>
      </c>
      <c r="M67" s="137">
        <v>4</v>
      </c>
      <c r="N67" s="149" t="s">
        <v>110</v>
      </c>
      <c r="O67" s="127" t="s">
        <v>110</v>
      </c>
    </row>
    <row r="68" spans="1:15" ht="11.25" customHeight="1">
      <c r="A68" s="134"/>
      <c r="B68" s="113"/>
      <c r="C68" s="135" t="s">
        <v>6</v>
      </c>
      <c r="D68" s="146"/>
      <c r="E68" s="147"/>
      <c r="F68" s="148">
        <v>0</v>
      </c>
      <c r="G68" s="137">
        <v>0</v>
      </c>
      <c r="H68" s="148">
        <v>0</v>
      </c>
      <c r="I68" s="137">
        <v>0</v>
      </c>
      <c r="J68" s="148">
        <v>0</v>
      </c>
      <c r="K68" s="137">
        <v>1</v>
      </c>
      <c r="L68" s="148">
        <v>0</v>
      </c>
      <c r="M68" s="137">
        <v>1</v>
      </c>
      <c r="N68" s="149" t="s">
        <v>110</v>
      </c>
      <c r="O68" s="127" t="s">
        <v>110</v>
      </c>
    </row>
    <row r="69" spans="1:15" ht="11.25" customHeight="1">
      <c r="A69" s="134"/>
      <c r="B69" s="113"/>
      <c r="C69" s="135" t="s">
        <v>7</v>
      </c>
      <c r="D69" s="146"/>
      <c r="E69" s="147"/>
      <c r="F69" s="148">
        <v>0</v>
      </c>
      <c r="G69" s="137">
        <v>0</v>
      </c>
      <c r="H69" s="148">
        <v>0</v>
      </c>
      <c r="I69" s="137">
        <v>0</v>
      </c>
      <c r="J69" s="148">
        <v>0</v>
      </c>
      <c r="K69" s="137">
        <v>0</v>
      </c>
      <c r="L69" s="148">
        <v>0</v>
      </c>
      <c r="M69" s="137">
        <v>0</v>
      </c>
      <c r="N69" s="149" t="s">
        <v>110</v>
      </c>
      <c r="O69" s="127" t="s">
        <v>110</v>
      </c>
    </row>
    <row r="70" spans="1:15" ht="11.25" customHeight="1">
      <c r="A70" s="134"/>
      <c r="B70" s="113"/>
      <c r="C70" s="135" t="s">
        <v>8</v>
      </c>
      <c r="D70" s="146"/>
      <c r="E70" s="147"/>
      <c r="F70" s="148">
        <v>0</v>
      </c>
      <c r="G70" s="137">
        <v>2</v>
      </c>
      <c r="H70" s="148">
        <v>0</v>
      </c>
      <c r="I70" s="137">
        <v>2</v>
      </c>
      <c r="J70" s="148">
        <v>0</v>
      </c>
      <c r="K70" s="137">
        <v>0</v>
      </c>
      <c r="L70" s="148">
        <v>0</v>
      </c>
      <c r="M70" s="137">
        <v>0</v>
      </c>
      <c r="N70" s="149" t="s">
        <v>110</v>
      </c>
      <c r="O70" s="127" t="s">
        <v>110</v>
      </c>
    </row>
    <row r="71" spans="1:15" ht="11.25" customHeight="1">
      <c r="A71" s="134"/>
      <c r="B71" s="113"/>
      <c r="C71" s="135" t="s">
        <v>9</v>
      </c>
      <c r="D71" s="146"/>
      <c r="E71" s="147"/>
      <c r="F71" s="148">
        <v>0</v>
      </c>
      <c r="G71" s="137">
        <v>0</v>
      </c>
      <c r="H71" s="148">
        <v>0</v>
      </c>
      <c r="I71" s="137">
        <v>0</v>
      </c>
      <c r="J71" s="148">
        <v>0</v>
      </c>
      <c r="K71" s="137">
        <v>0</v>
      </c>
      <c r="L71" s="148">
        <v>0</v>
      </c>
      <c r="M71" s="137">
        <v>0</v>
      </c>
      <c r="N71" s="149" t="s">
        <v>110</v>
      </c>
      <c r="O71" s="127" t="s">
        <v>110</v>
      </c>
    </row>
    <row r="72" spans="1:15" ht="11.25" customHeight="1">
      <c r="A72" s="134"/>
      <c r="B72" s="113"/>
      <c r="C72" s="135" t="s">
        <v>22</v>
      </c>
      <c r="D72" s="146"/>
      <c r="E72" s="147"/>
      <c r="F72" s="148">
        <v>0</v>
      </c>
      <c r="G72" s="137">
        <v>0</v>
      </c>
      <c r="H72" s="148">
        <v>0</v>
      </c>
      <c r="I72" s="137">
        <v>0</v>
      </c>
      <c r="J72" s="148">
        <v>0</v>
      </c>
      <c r="K72" s="137">
        <v>1</v>
      </c>
      <c r="L72" s="148">
        <v>0</v>
      </c>
      <c r="M72" s="137">
        <v>1</v>
      </c>
      <c r="N72" s="149" t="s">
        <v>110</v>
      </c>
      <c r="O72" s="127" t="s">
        <v>110</v>
      </c>
    </row>
    <row r="73" spans="1:15" ht="11.25" customHeight="1">
      <c r="A73" s="134"/>
      <c r="B73" s="113"/>
      <c r="C73" s="114" t="s">
        <v>10</v>
      </c>
      <c r="D73" s="145">
        <f aca="true" t="shared" si="9" ref="D73:K73">SUM(D66:D72)</f>
        <v>0</v>
      </c>
      <c r="E73" s="142">
        <f t="shared" si="9"/>
        <v>0</v>
      </c>
      <c r="F73" s="145">
        <f t="shared" si="9"/>
        <v>1</v>
      </c>
      <c r="G73" s="142">
        <f t="shared" si="9"/>
        <v>19</v>
      </c>
      <c r="H73" s="145">
        <f t="shared" si="9"/>
        <v>1</v>
      </c>
      <c r="I73" s="142">
        <f t="shared" si="9"/>
        <v>37</v>
      </c>
      <c r="J73" s="145">
        <f t="shared" si="9"/>
        <v>4</v>
      </c>
      <c r="K73" s="142">
        <f t="shared" si="9"/>
        <v>30</v>
      </c>
      <c r="L73" s="145">
        <f>SUM(L66:L72)</f>
        <v>8</v>
      </c>
      <c r="M73" s="142">
        <f>SUM(M66:M72)</f>
        <v>33</v>
      </c>
      <c r="N73" s="119" t="s">
        <v>110</v>
      </c>
      <c r="O73" s="120" t="s">
        <v>110</v>
      </c>
    </row>
    <row r="74" spans="1:15" ht="11.25" customHeight="1">
      <c r="A74" s="134"/>
      <c r="B74" s="113"/>
      <c r="C74" s="135"/>
      <c r="D74" s="136"/>
      <c r="E74" s="137"/>
      <c r="F74" s="136"/>
      <c r="G74" s="137"/>
      <c r="H74" s="136"/>
      <c r="I74" s="137"/>
      <c r="J74" s="136"/>
      <c r="K74" s="137"/>
      <c r="L74" s="136"/>
      <c r="M74" s="137"/>
      <c r="N74" s="138"/>
      <c r="O74" s="139"/>
    </row>
    <row r="75" spans="1:15" ht="22.5" customHeight="1">
      <c r="A75" s="134" t="s">
        <v>121</v>
      </c>
      <c r="B75" s="113">
        <v>1992</v>
      </c>
      <c r="C75" s="135" t="s">
        <v>4</v>
      </c>
      <c r="D75" s="136">
        <v>3</v>
      </c>
      <c r="E75" s="137">
        <v>1</v>
      </c>
      <c r="F75" s="136">
        <v>4</v>
      </c>
      <c r="G75" s="137">
        <v>0</v>
      </c>
      <c r="H75" s="136">
        <v>7</v>
      </c>
      <c r="I75" s="137">
        <v>0</v>
      </c>
      <c r="J75" s="136">
        <v>3</v>
      </c>
      <c r="K75" s="137">
        <v>0</v>
      </c>
      <c r="L75" s="136">
        <v>4</v>
      </c>
      <c r="M75" s="137">
        <v>0</v>
      </c>
      <c r="N75" s="138">
        <f t="shared" si="1"/>
        <v>4.2</v>
      </c>
      <c r="O75" s="139">
        <f t="shared" si="2"/>
        <v>0.2</v>
      </c>
    </row>
    <row r="76" spans="1:15" ht="11.25" customHeight="1">
      <c r="A76" s="134"/>
      <c r="B76" s="113"/>
      <c r="C76" s="135" t="s">
        <v>5</v>
      </c>
      <c r="D76" s="136">
        <v>2</v>
      </c>
      <c r="E76" s="137">
        <v>0</v>
      </c>
      <c r="F76" s="136">
        <v>1</v>
      </c>
      <c r="G76" s="137">
        <v>0</v>
      </c>
      <c r="H76" s="136">
        <v>1</v>
      </c>
      <c r="I76" s="137">
        <v>0</v>
      </c>
      <c r="J76" s="136">
        <v>0</v>
      </c>
      <c r="K76" s="137">
        <v>0</v>
      </c>
      <c r="L76" s="136">
        <v>0</v>
      </c>
      <c r="M76" s="137">
        <v>0</v>
      </c>
      <c r="N76" s="138">
        <f t="shared" si="1"/>
        <v>0.8</v>
      </c>
      <c r="O76" s="139">
        <f t="shared" si="2"/>
        <v>0</v>
      </c>
    </row>
    <row r="77" spans="1:15" ht="11.25" customHeight="1">
      <c r="A77" s="134"/>
      <c r="B77" s="113"/>
      <c r="C77" s="135" t="s">
        <v>6</v>
      </c>
      <c r="D77" s="136">
        <v>0</v>
      </c>
      <c r="E77" s="137">
        <v>0</v>
      </c>
      <c r="F77" s="136">
        <v>0</v>
      </c>
      <c r="G77" s="137">
        <v>0</v>
      </c>
      <c r="H77" s="136">
        <v>0</v>
      </c>
      <c r="I77" s="137">
        <v>0</v>
      </c>
      <c r="J77" s="136">
        <v>0</v>
      </c>
      <c r="K77" s="137">
        <v>0</v>
      </c>
      <c r="L77" s="136">
        <v>0</v>
      </c>
      <c r="M77" s="137">
        <v>0</v>
      </c>
      <c r="N77" s="138">
        <f aca="true" t="shared" si="10" ref="N77:N146">AVERAGE(D77,F77,H77,J77,L77)</f>
        <v>0</v>
      </c>
      <c r="O77" s="139">
        <f aca="true" t="shared" si="11" ref="O77:O146">AVERAGE(E77,G77,I77,K77,M77)</f>
        <v>0</v>
      </c>
    </row>
    <row r="78" spans="1:15" ht="11.25" customHeight="1">
      <c r="A78" s="134"/>
      <c r="B78" s="113"/>
      <c r="C78" s="135" t="s">
        <v>7</v>
      </c>
      <c r="D78" s="136">
        <v>0</v>
      </c>
      <c r="E78" s="137">
        <v>0</v>
      </c>
      <c r="F78" s="136">
        <v>0</v>
      </c>
      <c r="G78" s="137">
        <v>0</v>
      </c>
      <c r="H78" s="136">
        <v>0</v>
      </c>
      <c r="I78" s="137">
        <v>0</v>
      </c>
      <c r="J78" s="136">
        <v>0</v>
      </c>
      <c r="K78" s="137">
        <v>0</v>
      </c>
      <c r="L78" s="136">
        <v>0</v>
      </c>
      <c r="M78" s="137">
        <v>0</v>
      </c>
      <c r="N78" s="138">
        <f t="shared" si="10"/>
        <v>0</v>
      </c>
      <c r="O78" s="139">
        <f t="shared" si="11"/>
        <v>0</v>
      </c>
    </row>
    <row r="79" spans="1:15" ht="11.25" customHeight="1">
      <c r="A79" s="134"/>
      <c r="B79" s="113"/>
      <c r="C79" s="135" t="s">
        <v>8</v>
      </c>
      <c r="D79" s="136">
        <v>0</v>
      </c>
      <c r="E79" s="137">
        <v>0</v>
      </c>
      <c r="F79" s="136">
        <v>0</v>
      </c>
      <c r="G79" s="137">
        <v>0</v>
      </c>
      <c r="H79" s="136">
        <v>0</v>
      </c>
      <c r="I79" s="137">
        <v>0</v>
      </c>
      <c r="J79" s="136">
        <v>0</v>
      </c>
      <c r="K79" s="137">
        <v>0</v>
      </c>
      <c r="L79" s="136">
        <v>0</v>
      </c>
      <c r="M79" s="137">
        <v>0</v>
      </c>
      <c r="N79" s="138">
        <f t="shared" si="10"/>
        <v>0</v>
      </c>
      <c r="O79" s="139">
        <f t="shared" si="11"/>
        <v>0</v>
      </c>
    </row>
    <row r="80" spans="1:15" ht="11.25" customHeight="1">
      <c r="A80" s="134"/>
      <c r="B80" s="113"/>
      <c r="C80" s="135" t="s">
        <v>9</v>
      </c>
      <c r="D80" s="136">
        <v>6</v>
      </c>
      <c r="E80" s="137">
        <v>1</v>
      </c>
      <c r="F80" s="136">
        <v>6</v>
      </c>
      <c r="G80" s="137">
        <v>1</v>
      </c>
      <c r="H80" s="136">
        <v>5</v>
      </c>
      <c r="I80" s="137">
        <v>1</v>
      </c>
      <c r="J80" s="136">
        <v>5</v>
      </c>
      <c r="K80" s="137">
        <v>1</v>
      </c>
      <c r="L80" s="136">
        <v>3</v>
      </c>
      <c r="M80" s="137">
        <v>1</v>
      </c>
      <c r="N80" s="138">
        <f t="shared" si="10"/>
        <v>5</v>
      </c>
      <c r="O80" s="139">
        <f t="shared" si="11"/>
        <v>1</v>
      </c>
    </row>
    <row r="81" spans="1:15" ht="11.25" customHeight="1">
      <c r="A81" s="134"/>
      <c r="B81" s="113"/>
      <c r="C81" s="135" t="s">
        <v>22</v>
      </c>
      <c r="D81" s="136">
        <v>0</v>
      </c>
      <c r="E81" s="137">
        <v>0</v>
      </c>
      <c r="F81" s="136">
        <v>0</v>
      </c>
      <c r="G81" s="137">
        <v>0</v>
      </c>
      <c r="H81" s="136">
        <v>0</v>
      </c>
      <c r="I81" s="137">
        <v>0</v>
      </c>
      <c r="J81" s="136">
        <v>0</v>
      </c>
      <c r="K81" s="137">
        <v>0</v>
      </c>
      <c r="L81" s="136">
        <v>0</v>
      </c>
      <c r="M81" s="137">
        <v>0</v>
      </c>
      <c r="N81" s="138">
        <f t="shared" si="10"/>
        <v>0</v>
      </c>
      <c r="O81" s="139">
        <f t="shared" si="11"/>
        <v>0</v>
      </c>
    </row>
    <row r="82" spans="1:15" ht="11.25" customHeight="1">
      <c r="A82" s="134"/>
      <c r="B82" s="113"/>
      <c r="C82" s="114" t="s">
        <v>10</v>
      </c>
      <c r="D82" s="145">
        <f aca="true" t="shared" si="12" ref="D82:K82">SUM(D75:D81)</f>
        <v>11</v>
      </c>
      <c r="E82" s="142">
        <f t="shared" si="12"/>
        <v>2</v>
      </c>
      <c r="F82" s="145">
        <f t="shared" si="12"/>
        <v>11</v>
      </c>
      <c r="G82" s="142">
        <f t="shared" si="12"/>
        <v>1</v>
      </c>
      <c r="H82" s="145">
        <f t="shared" si="12"/>
        <v>13</v>
      </c>
      <c r="I82" s="142">
        <f t="shared" si="12"/>
        <v>1</v>
      </c>
      <c r="J82" s="145">
        <f t="shared" si="12"/>
        <v>8</v>
      </c>
      <c r="K82" s="142">
        <f t="shared" si="12"/>
        <v>1</v>
      </c>
      <c r="L82" s="145">
        <f>SUM(L75:L81)</f>
        <v>7</v>
      </c>
      <c r="M82" s="142">
        <f>SUM(M75:M81)</f>
        <v>1</v>
      </c>
      <c r="N82" s="143">
        <f t="shared" si="10"/>
        <v>10</v>
      </c>
      <c r="O82" s="144">
        <f t="shared" si="11"/>
        <v>1.2</v>
      </c>
    </row>
    <row r="83" spans="1:15" ht="11.25" customHeight="1">
      <c r="A83" s="134"/>
      <c r="B83" s="113"/>
      <c r="C83" s="135"/>
      <c r="D83" s="136"/>
      <c r="E83" s="137"/>
      <c r="F83" s="136"/>
      <c r="G83" s="137"/>
      <c r="H83" s="136"/>
      <c r="I83" s="137"/>
      <c r="J83" s="136"/>
      <c r="K83" s="137"/>
      <c r="L83" s="136"/>
      <c r="M83" s="137"/>
      <c r="N83" s="138"/>
      <c r="O83" s="139"/>
    </row>
    <row r="84" spans="1:15" ht="11.25" customHeight="1">
      <c r="A84" s="134" t="s">
        <v>66</v>
      </c>
      <c r="B84" s="113">
        <v>1993</v>
      </c>
      <c r="C84" s="135" t="s">
        <v>4</v>
      </c>
      <c r="D84" s="136">
        <v>7</v>
      </c>
      <c r="E84" s="137">
        <v>2</v>
      </c>
      <c r="F84" s="136">
        <v>6</v>
      </c>
      <c r="G84" s="137">
        <v>1</v>
      </c>
      <c r="H84" s="136">
        <v>10</v>
      </c>
      <c r="I84" s="137">
        <v>3</v>
      </c>
      <c r="J84" s="136">
        <v>7</v>
      </c>
      <c r="K84" s="137">
        <v>3</v>
      </c>
      <c r="L84" s="136">
        <v>9</v>
      </c>
      <c r="M84" s="137">
        <v>4</v>
      </c>
      <c r="N84" s="138">
        <f t="shared" si="10"/>
        <v>7.8</v>
      </c>
      <c r="O84" s="139">
        <f t="shared" si="11"/>
        <v>2.6</v>
      </c>
    </row>
    <row r="85" spans="1:15" ht="11.25" customHeight="1">
      <c r="A85" s="134"/>
      <c r="B85" s="113"/>
      <c r="C85" s="135" t="s">
        <v>5</v>
      </c>
      <c r="D85" s="136">
        <v>0</v>
      </c>
      <c r="E85" s="137">
        <v>0</v>
      </c>
      <c r="F85" s="136">
        <v>0</v>
      </c>
      <c r="G85" s="137">
        <v>0</v>
      </c>
      <c r="H85" s="136">
        <v>0</v>
      </c>
      <c r="I85" s="137">
        <v>0</v>
      </c>
      <c r="J85" s="136">
        <v>1</v>
      </c>
      <c r="K85" s="137">
        <v>0</v>
      </c>
      <c r="L85" s="136">
        <v>0</v>
      </c>
      <c r="M85" s="137">
        <v>0</v>
      </c>
      <c r="N85" s="138">
        <f t="shared" si="10"/>
        <v>0.2</v>
      </c>
      <c r="O85" s="139">
        <f t="shared" si="11"/>
        <v>0</v>
      </c>
    </row>
    <row r="86" spans="1:15" ht="11.25" customHeight="1">
      <c r="A86" s="134"/>
      <c r="B86" s="113"/>
      <c r="C86" s="135" t="s">
        <v>6</v>
      </c>
      <c r="D86" s="136">
        <v>0</v>
      </c>
      <c r="E86" s="137">
        <v>1</v>
      </c>
      <c r="F86" s="136">
        <v>0</v>
      </c>
      <c r="G86" s="137">
        <v>0</v>
      </c>
      <c r="H86" s="136">
        <v>0</v>
      </c>
      <c r="I86" s="137">
        <v>0</v>
      </c>
      <c r="J86" s="136">
        <v>0</v>
      </c>
      <c r="K86" s="137">
        <v>0</v>
      </c>
      <c r="L86" s="136">
        <v>0</v>
      </c>
      <c r="M86" s="137">
        <v>0</v>
      </c>
      <c r="N86" s="138">
        <f t="shared" si="10"/>
        <v>0</v>
      </c>
      <c r="O86" s="139">
        <f t="shared" si="11"/>
        <v>0.2</v>
      </c>
    </row>
    <row r="87" spans="1:15" ht="11.25" customHeight="1">
      <c r="A87" s="134"/>
      <c r="B87" s="113"/>
      <c r="C87" s="135" t="s">
        <v>7</v>
      </c>
      <c r="D87" s="136">
        <v>0</v>
      </c>
      <c r="E87" s="137">
        <v>0</v>
      </c>
      <c r="F87" s="136">
        <v>0</v>
      </c>
      <c r="G87" s="137">
        <v>0</v>
      </c>
      <c r="H87" s="136">
        <v>0</v>
      </c>
      <c r="I87" s="137">
        <v>0</v>
      </c>
      <c r="J87" s="136">
        <v>0</v>
      </c>
      <c r="K87" s="137">
        <v>0</v>
      </c>
      <c r="L87" s="136">
        <v>0</v>
      </c>
      <c r="M87" s="137">
        <v>0</v>
      </c>
      <c r="N87" s="138">
        <f t="shared" si="10"/>
        <v>0</v>
      </c>
      <c r="O87" s="139">
        <f t="shared" si="11"/>
        <v>0</v>
      </c>
    </row>
    <row r="88" spans="1:15" ht="11.25" customHeight="1">
      <c r="A88" s="134"/>
      <c r="B88" s="113"/>
      <c r="C88" s="135" t="s">
        <v>8</v>
      </c>
      <c r="D88" s="136">
        <v>0</v>
      </c>
      <c r="E88" s="137">
        <v>0</v>
      </c>
      <c r="F88" s="136">
        <v>0</v>
      </c>
      <c r="G88" s="137">
        <v>0</v>
      </c>
      <c r="H88" s="136">
        <v>0</v>
      </c>
      <c r="I88" s="137">
        <v>0</v>
      </c>
      <c r="J88" s="136">
        <v>0</v>
      </c>
      <c r="K88" s="137">
        <v>0</v>
      </c>
      <c r="L88" s="136">
        <v>0</v>
      </c>
      <c r="M88" s="137">
        <v>0</v>
      </c>
      <c r="N88" s="138">
        <f t="shared" si="10"/>
        <v>0</v>
      </c>
      <c r="O88" s="139">
        <f t="shared" si="11"/>
        <v>0</v>
      </c>
    </row>
    <row r="89" spans="1:15" ht="11.25" customHeight="1">
      <c r="A89" s="134"/>
      <c r="B89" s="113"/>
      <c r="C89" s="135" t="s">
        <v>9</v>
      </c>
      <c r="D89" s="136">
        <v>5</v>
      </c>
      <c r="E89" s="137">
        <v>6</v>
      </c>
      <c r="F89" s="136">
        <v>4</v>
      </c>
      <c r="G89" s="137">
        <v>6</v>
      </c>
      <c r="H89" s="136">
        <v>2</v>
      </c>
      <c r="I89" s="137">
        <v>4</v>
      </c>
      <c r="J89" s="136">
        <v>2</v>
      </c>
      <c r="K89" s="137">
        <v>2</v>
      </c>
      <c r="L89" s="136">
        <v>3</v>
      </c>
      <c r="M89" s="137">
        <v>1</v>
      </c>
      <c r="N89" s="138">
        <f t="shared" si="10"/>
        <v>3.2</v>
      </c>
      <c r="O89" s="139">
        <f t="shared" si="11"/>
        <v>3.8</v>
      </c>
    </row>
    <row r="90" spans="1:15" ht="11.25" customHeight="1">
      <c r="A90" s="134"/>
      <c r="B90" s="113"/>
      <c r="C90" s="135" t="s">
        <v>22</v>
      </c>
      <c r="D90" s="136">
        <v>0</v>
      </c>
      <c r="E90" s="137">
        <v>0</v>
      </c>
      <c r="F90" s="136">
        <v>0</v>
      </c>
      <c r="G90" s="137">
        <v>0</v>
      </c>
      <c r="H90" s="136">
        <v>0</v>
      </c>
      <c r="I90" s="137">
        <v>0</v>
      </c>
      <c r="J90" s="136">
        <v>0</v>
      </c>
      <c r="K90" s="137">
        <v>0</v>
      </c>
      <c r="L90" s="136">
        <v>0</v>
      </c>
      <c r="M90" s="137">
        <v>0</v>
      </c>
      <c r="N90" s="138">
        <f t="shared" si="10"/>
        <v>0</v>
      </c>
      <c r="O90" s="139">
        <f t="shared" si="11"/>
        <v>0</v>
      </c>
    </row>
    <row r="91" spans="1:15" ht="11.25" customHeight="1">
      <c r="A91" s="134"/>
      <c r="B91" s="113"/>
      <c r="C91" s="114" t="s">
        <v>10</v>
      </c>
      <c r="D91" s="145">
        <f aca="true" t="shared" si="13" ref="D91:K91">SUM(D84:D90)</f>
        <v>12</v>
      </c>
      <c r="E91" s="142">
        <f t="shared" si="13"/>
        <v>9</v>
      </c>
      <c r="F91" s="145">
        <f t="shared" si="13"/>
        <v>10</v>
      </c>
      <c r="G91" s="142">
        <f t="shared" si="13"/>
        <v>7</v>
      </c>
      <c r="H91" s="145">
        <f t="shared" si="13"/>
        <v>12</v>
      </c>
      <c r="I91" s="142">
        <f t="shared" si="13"/>
        <v>7</v>
      </c>
      <c r="J91" s="145">
        <f t="shared" si="13"/>
        <v>10</v>
      </c>
      <c r="K91" s="142">
        <f t="shared" si="13"/>
        <v>5</v>
      </c>
      <c r="L91" s="145">
        <f>SUM(L84:L90)</f>
        <v>12</v>
      </c>
      <c r="M91" s="142">
        <f>SUM(M84:M90)</f>
        <v>5</v>
      </c>
      <c r="N91" s="143">
        <f t="shared" si="10"/>
        <v>11.2</v>
      </c>
      <c r="O91" s="144">
        <f t="shared" si="11"/>
        <v>6.6</v>
      </c>
    </row>
    <row r="92" spans="1:15" ht="11.25" customHeight="1">
      <c r="A92" s="134"/>
      <c r="B92" s="113"/>
      <c r="C92" s="135"/>
      <c r="D92" s="136"/>
      <c r="E92" s="137"/>
      <c r="F92" s="136"/>
      <c r="G92" s="137"/>
      <c r="H92" s="136"/>
      <c r="I92" s="137"/>
      <c r="J92" s="136"/>
      <c r="K92" s="137"/>
      <c r="L92" s="136"/>
      <c r="M92" s="137"/>
      <c r="N92" s="138"/>
      <c r="O92" s="139"/>
    </row>
    <row r="93" spans="1:15" ht="11.25" customHeight="1">
      <c r="A93" s="134" t="s">
        <v>79</v>
      </c>
      <c r="B93" s="113">
        <v>1981</v>
      </c>
      <c r="C93" s="135" t="s">
        <v>4</v>
      </c>
      <c r="D93" s="136">
        <v>11</v>
      </c>
      <c r="E93" s="137">
        <v>7</v>
      </c>
      <c r="F93" s="136">
        <v>9</v>
      </c>
      <c r="G93" s="137">
        <v>5</v>
      </c>
      <c r="H93" s="136">
        <v>13</v>
      </c>
      <c r="I93" s="137">
        <v>3</v>
      </c>
      <c r="J93" s="136">
        <v>12</v>
      </c>
      <c r="K93" s="137">
        <v>4</v>
      </c>
      <c r="L93" s="136">
        <v>16</v>
      </c>
      <c r="M93" s="137">
        <v>5</v>
      </c>
      <c r="N93" s="138">
        <f t="shared" si="10"/>
        <v>12.2</v>
      </c>
      <c r="O93" s="139">
        <f t="shared" si="11"/>
        <v>4.8</v>
      </c>
    </row>
    <row r="94" spans="1:15" ht="11.25" customHeight="1">
      <c r="A94" s="134"/>
      <c r="B94" s="113"/>
      <c r="C94" s="135" t="s">
        <v>5</v>
      </c>
      <c r="D94" s="136">
        <v>1</v>
      </c>
      <c r="E94" s="137">
        <v>0</v>
      </c>
      <c r="F94" s="136">
        <v>2</v>
      </c>
      <c r="G94" s="137">
        <v>0</v>
      </c>
      <c r="H94" s="136">
        <v>3</v>
      </c>
      <c r="I94" s="137">
        <v>0</v>
      </c>
      <c r="J94" s="136">
        <v>2</v>
      </c>
      <c r="K94" s="137">
        <v>0</v>
      </c>
      <c r="L94" s="136">
        <v>1</v>
      </c>
      <c r="M94" s="137">
        <v>0</v>
      </c>
      <c r="N94" s="138">
        <f t="shared" si="10"/>
        <v>1.8</v>
      </c>
      <c r="O94" s="139">
        <f t="shared" si="11"/>
        <v>0</v>
      </c>
    </row>
    <row r="95" spans="1:15" ht="11.25" customHeight="1">
      <c r="A95" s="134"/>
      <c r="B95" s="113"/>
      <c r="C95" s="135" t="s">
        <v>6</v>
      </c>
      <c r="D95" s="136">
        <v>0</v>
      </c>
      <c r="E95" s="137">
        <v>0</v>
      </c>
      <c r="F95" s="136">
        <v>0</v>
      </c>
      <c r="G95" s="137">
        <v>0</v>
      </c>
      <c r="H95" s="136">
        <v>0</v>
      </c>
      <c r="I95" s="137">
        <v>0</v>
      </c>
      <c r="J95" s="136">
        <v>0</v>
      </c>
      <c r="K95" s="137">
        <v>0</v>
      </c>
      <c r="L95" s="136">
        <v>0</v>
      </c>
      <c r="M95" s="137">
        <v>0</v>
      </c>
      <c r="N95" s="138">
        <f t="shared" si="10"/>
        <v>0</v>
      </c>
      <c r="O95" s="139">
        <f t="shared" si="11"/>
        <v>0</v>
      </c>
    </row>
    <row r="96" spans="1:15" ht="11.25" customHeight="1">
      <c r="A96" s="134"/>
      <c r="B96" s="113"/>
      <c r="C96" s="135" t="s">
        <v>7</v>
      </c>
      <c r="D96" s="136">
        <v>3</v>
      </c>
      <c r="E96" s="137">
        <v>1</v>
      </c>
      <c r="F96" s="136">
        <v>3</v>
      </c>
      <c r="G96" s="137">
        <v>1</v>
      </c>
      <c r="H96" s="136">
        <v>4</v>
      </c>
      <c r="I96" s="137">
        <v>1</v>
      </c>
      <c r="J96" s="136">
        <v>2</v>
      </c>
      <c r="K96" s="137">
        <v>1</v>
      </c>
      <c r="L96" s="136">
        <v>2</v>
      </c>
      <c r="M96" s="137">
        <v>0</v>
      </c>
      <c r="N96" s="138">
        <f t="shared" si="10"/>
        <v>2.8</v>
      </c>
      <c r="O96" s="139">
        <f t="shared" si="11"/>
        <v>0.8</v>
      </c>
    </row>
    <row r="97" spans="1:15" ht="11.25" customHeight="1">
      <c r="A97" s="134"/>
      <c r="B97" s="113"/>
      <c r="C97" s="135" t="s">
        <v>8</v>
      </c>
      <c r="D97" s="136">
        <v>0</v>
      </c>
      <c r="E97" s="137">
        <v>0</v>
      </c>
      <c r="F97" s="136">
        <v>0</v>
      </c>
      <c r="G97" s="137">
        <v>0</v>
      </c>
      <c r="H97" s="136">
        <v>0</v>
      </c>
      <c r="I97" s="137">
        <v>0</v>
      </c>
      <c r="J97" s="136">
        <v>0</v>
      </c>
      <c r="K97" s="137">
        <v>0</v>
      </c>
      <c r="L97" s="136">
        <v>0</v>
      </c>
      <c r="M97" s="137">
        <v>0</v>
      </c>
      <c r="N97" s="138">
        <f t="shared" si="10"/>
        <v>0</v>
      </c>
      <c r="O97" s="139">
        <f t="shared" si="11"/>
        <v>0</v>
      </c>
    </row>
    <row r="98" spans="1:15" ht="11.25" customHeight="1">
      <c r="A98" s="134"/>
      <c r="B98" s="113"/>
      <c r="C98" s="135" t="s">
        <v>9</v>
      </c>
      <c r="D98" s="136">
        <v>3</v>
      </c>
      <c r="E98" s="137">
        <v>2</v>
      </c>
      <c r="F98" s="136">
        <v>3</v>
      </c>
      <c r="G98" s="137">
        <v>2</v>
      </c>
      <c r="H98" s="136">
        <v>2</v>
      </c>
      <c r="I98" s="137">
        <v>3</v>
      </c>
      <c r="J98" s="136">
        <v>4</v>
      </c>
      <c r="K98" s="137">
        <v>5</v>
      </c>
      <c r="L98" s="136">
        <v>5</v>
      </c>
      <c r="M98" s="137">
        <v>7</v>
      </c>
      <c r="N98" s="138">
        <f t="shared" si="10"/>
        <v>3.4</v>
      </c>
      <c r="O98" s="139">
        <f t="shared" si="11"/>
        <v>3.8</v>
      </c>
    </row>
    <row r="99" spans="1:15" ht="11.25" customHeight="1">
      <c r="A99" s="134"/>
      <c r="B99" s="113"/>
      <c r="C99" s="135" t="s">
        <v>22</v>
      </c>
      <c r="D99" s="136">
        <v>0</v>
      </c>
      <c r="E99" s="137">
        <v>0</v>
      </c>
      <c r="F99" s="136">
        <v>0</v>
      </c>
      <c r="G99" s="137">
        <v>0</v>
      </c>
      <c r="H99" s="136">
        <v>1</v>
      </c>
      <c r="I99" s="137">
        <v>0</v>
      </c>
      <c r="J99" s="136">
        <v>1</v>
      </c>
      <c r="K99" s="137">
        <v>0</v>
      </c>
      <c r="L99" s="136">
        <v>1</v>
      </c>
      <c r="M99" s="137">
        <v>0</v>
      </c>
      <c r="N99" s="138">
        <f t="shared" si="10"/>
        <v>0.6</v>
      </c>
      <c r="O99" s="139">
        <f t="shared" si="11"/>
        <v>0</v>
      </c>
    </row>
    <row r="100" spans="1:15" ht="11.25" customHeight="1">
      <c r="A100" s="112"/>
      <c r="B100" s="113"/>
      <c r="C100" s="114" t="s">
        <v>10</v>
      </c>
      <c r="D100" s="145">
        <f aca="true" t="shared" si="14" ref="D100:K100">SUM(D93:D99)</f>
        <v>18</v>
      </c>
      <c r="E100" s="142">
        <f t="shared" si="14"/>
        <v>10</v>
      </c>
      <c r="F100" s="145">
        <f t="shared" si="14"/>
        <v>17</v>
      </c>
      <c r="G100" s="142">
        <f t="shared" si="14"/>
        <v>8</v>
      </c>
      <c r="H100" s="145">
        <f t="shared" si="14"/>
        <v>23</v>
      </c>
      <c r="I100" s="142">
        <f t="shared" si="14"/>
        <v>7</v>
      </c>
      <c r="J100" s="145">
        <f t="shared" si="14"/>
        <v>21</v>
      </c>
      <c r="K100" s="142">
        <f t="shared" si="14"/>
        <v>10</v>
      </c>
      <c r="L100" s="145">
        <f>SUM(L93:L99)</f>
        <v>25</v>
      </c>
      <c r="M100" s="142">
        <f>SUM(M93:M99)</f>
        <v>12</v>
      </c>
      <c r="N100" s="143">
        <f t="shared" si="10"/>
        <v>20.8</v>
      </c>
      <c r="O100" s="144">
        <f t="shared" si="11"/>
        <v>9.4</v>
      </c>
    </row>
    <row r="101" spans="1:15" ht="11.25" customHeight="1">
      <c r="A101" s="112"/>
      <c r="B101" s="113"/>
      <c r="C101" s="135"/>
      <c r="D101" s="136"/>
      <c r="E101" s="137"/>
      <c r="F101" s="136"/>
      <c r="G101" s="137"/>
      <c r="H101" s="136"/>
      <c r="I101" s="137"/>
      <c r="J101" s="136"/>
      <c r="K101" s="137"/>
      <c r="L101" s="136"/>
      <c r="M101" s="137"/>
      <c r="N101" s="138"/>
      <c r="O101" s="139"/>
    </row>
    <row r="102" spans="1:15" ht="11.25" customHeight="1">
      <c r="A102" s="134" t="s">
        <v>64</v>
      </c>
      <c r="B102" s="113">
        <v>1988</v>
      </c>
      <c r="C102" s="135" t="s">
        <v>4</v>
      </c>
      <c r="D102" s="136">
        <v>5</v>
      </c>
      <c r="E102" s="137">
        <v>4</v>
      </c>
      <c r="F102" s="136">
        <v>5</v>
      </c>
      <c r="G102" s="137">
        <v>2</v>
      </c>
      <c r="H102" s="136">
        <v>7</v>
      </c>
      <c r="I102" s="137">
        <v>1</v>
      </c>
      <c r="J102" s="136">
        <v>3</v>
      </c>
      <c r="K102" s="137">
        <v>1</v>
      </c>
      <c r="L102" s="136">
        <v>3</v>
      </c>
      <c r="M102" s="137">
        <v>1</v>
      </c>
      <c r="N102" s="138">
        <f t="shared" si="10"/>
        <v>4.6</v>
      </c>
      <c r="O102" s="139">
        <f t="shared" si="11"/>
        <v>1.8</v>
      </c>
    </row>
    <row r="103" spans="1:15" ht="11.25" customHeight="1">
      <c r="A103" s="134"/>
      <c r="B103" s="113"/>
      <c r="C103" s="135" t="s">
        <v>5</v>
      </c>
      <c r="D103" s="136">
        <v>0</v>
      </c>
      <c r="E103" s="137">
        <v>0</v>
      </c>
      <c r="F103" s="136">
        <v>0</v>
      </c>
      <c r="G103" s="137">
        <v>2</v>
      </c>
      <c r="H103" s="136">
        <v>0</v>
      </c>
      <c r="I103" s="137">
        <v>1</v>
      </c>
      <c r="J103" s="136">
        <v>0</v>
      </c>
      <c r="K103" s="137">
        <v>1</v>
      </c>
      <c r="L103" s="136">
        <v>0</v>
      </c>
      <c r="M103" s="137">
        <v>2</v>
      </c>
      <c r="N103" s="138">
        <f t="shared" si="10"/>
        <v>0</v>
      </c>
      <c r="O103" s="139">
        <f t="shared" si="11"/>
        <v>1.2</v>
      </c>
    </row>
    <row r="104" spans="1:15" ht="11.25" customHeight="1">
      <c r="A104" s="134"/>
      <c r="B104" s="113"/>
      <c r="C104" s="135" t="s">
        <v>6</v>
      </c>
      <c r="D104" s="136">
        <v>0</v>
      </c>
      <c r="E104" s="137">
        <v>0</v>
      </c>
      <c r="F104" s="136">
        <v>0</v>
      </c>
      <c r="G104" s="137">
        <v>0</v>
      </c>
      <c r="H104" s="136">
        <v>0</v>
      </c>
      <c r="I104" s="137">
        <v>0</v>
      </c>
      <c r="J104" s="136">
        <v>0</v>
      </c>
      <c r="K104" s="137">
        <v>0</v>
      </c>
      <c r="L104" s="136">
        <v>0</v>
      </c>
      <c r="M104" s="137">
        <v>1</v>
      </c>
      <c r="N104" s="138">
        <f t="shared" si="10"/>
        <v>0</v>
      </c>
      <c r="O104" s="139">
        <f t="shared" si="11"/>
        <v>0.2</v>
      </c>
    </row>
    <row r="105" spans="1:15" ht="11.25" customHeight="1">
      <c r="A105" s="134"/>
      <c r="B105" s="113"/>
      <c r="C105" s="135" t="s">
        <v>7</v>
      </c>
      <c r="D105" s="136">
        <v>0</v>
      </c>
      <c r="E105" s="137">
        <v>0</v>
      </c>
      <c r="F105" s="136">
        <v>0</v>
      </c>
      <c r="G105" s="137">
        <v>0</v>
      </c>
      <c r="H105" s="136">
        <v>0</v>
      </c>
      <c r="I105" s="137">
        <v>1</v>
      </c>
      <c r="J105" s="136">
        <v>0</v>
      </c>
      <c r="K105" s="137">
        <v>0</v>
      </c>
      <c r="L105" s="136">
        <v>0</v>
      </c>
      <c r="M105" s="137">
        <v>0</v>
      </c>
      <c r="N105" s="138">
        <f t="shared" si="10"/>
        <v>0</v>
      </c>
      <c r="O105" s="139">
        <f t="shared" si="11"/>
        <v>0.2</v>
      </c>
    </row>
    <row r="106" spans="1:15" ht="11.25" customHeight="1">
      <c r="A106" s="134"/>
      <c r="B106" s="113"/>
      <c r="C106" s="135" t="s">
        <v>8</v>
      </c>
      <c r="D106" s="136">
        <v>1</v>
      </c>
      <c r="E106" s="137">
        <v>0</v>
      </c>
      <c r="F106" s="136">
        <v>1</v>
      </c>
      <c r="G106" s="137">
        <v>0</v>
      </c>
      <c r="H106" s="136">
        <v>0</v>
      </c>
      <c r="I106" s="137">
        <v>0</v>
      </c>
      <c r="J106" s="136">
        <v>0</v>
      </c>
      <c r="K106" s="137">
        <v>0</v>
      </c>
      <c r="L106" s="136">
        <v>0</v>
      </c>
      <c r="M106" s="137">
        <v>0</v>
      </c>
      <c r="N106" s="138">
        <f t="shared" si="10"/>
        <v>0.4</v>
      </c>
      <c r="O106" s="139">
        <f t="shared" si="11"/>
        <v>0</v>
      </c>
    </row>
    <row r="107" spans="1:15" ht="11.25" customHeight="1">
      <c r="A107" s="134"/>
      <c r="B107" s="113"/>
      <c r="C107" s="135" t="s">
        <v>9</v>
      </c>
      <c r="D107" s="136">
        <v>4</v>
      </c>
      <c r="E107" s="137">
        <v>1</v>
      </c>
      <c r="F107" s="136">
        <v>3</v>
      </c>
      <c r="G107" s="137">
        <v>3</v>
      </c>
      <c r="H107" s="136">
        <v>3</v>
      </c>
      <c r="I107" s="137">
        <v>2</v>
      </c>
      <c r="J107" s="136">
        <v>2</v>
      </c>
      <c r="K107" s="137">
        <v>2</v>
      </c>
      <c r="L107" s="136">
        <v>1</v>
      </c>
      <c r="M107" s="137">
        <v>2</v>
      </c>
      <c r="N107" s="138">
        <f t="shared" si="10"/>
        <v>2.6</v>
      </c>
      <c r="O107" s="139">
        <f t="shared" si="11"/>
        <v>2</v>
      </c>
    </row>
    <row r="108" spans="1:15" ht="11.25" customHeight="1">
      <c r="A108" s="134"/>
      <c r="B108" s="113"/>
      <c r="C108" s="135" t="s">
        <v>22</v>
      </c>
      <c r="D108" s="136">
        <v>0</v>
      </c>
      <c r="E108" s="137">
        <v>0</v>
      </c>
      <c r="F108" s="136">
        <v>0</v>
      </c>
      <c r="G108" s="137">
        <v>0</v>
      </c>
      <c r="H108" s="136">
        <v>0</v>
      </c>
      <c r="I108" s="137">
        <v>0</v>
      </c>
      <c r="J108" s="136">
        <v>0</v>
      </c>
      <c r="K108" s="137">
        <v>1</v>
      </c>
      <c r="L108" s="136">
        <v>0</v>
      </c>
      <c r="M108" s="137">
        <v>1</v>
      </c>
      <c r="N108" s="138">
        <f t="shared" si="10"/>
        <v>0</v>
      </c>
      <c r="O108" s="139">
        <f t="shared" si="11"/>
        <v>0.4</v>
      </c>
    </row>
    <row r="109" spans="1:15" ht="11.25" customHeight="1">
      <c r="A109" s="134"/>
      <c r="B109" s="113"/>
      <c r="C109" s="114" t="s">
        <v>10</v>
      </c>
      <c r="D109" s="145">
        <f aca="true" t="shared" si="15" ref="D109:K109">SUM(D102:D108)</f>
        <v>10</v>
      </c>
      <c r="E109" s="142">
        <f t="shared" si="15"/>
        <v>5</v>
      </c>
      <c r="F109" s="145">
        <f t="shared" si="15"/>
        <v>9</v>
      </c>
      <c r="G109" s="142">
        <f t="shared" si="15"/>
        <v>7</v>
      </c>
      <c r="H109" s="145">
        <f t="shared" si="15"/>
        <v>10</v>
      </c>
      <c r="I109" s="142">
        <f t="shared" si="15"/>
        <v>5</v>
      </c>
      <c r="J109" s="145">
        <f t="shared" si="15"/>
        <v>5</v>
      </c>
      <c r="K109" s="142">
        <f t="shared" si="15"/>
        <v>5</v>
      </c>
      <c r="L109" s="145">
        <f>SUM(L102:L108)</f>
        <v>4</v>
      </c>
      <c r="M109" s="142">
        <f>SUM(M102:M108)</f>
        <v>7</v>
      </c>
      <c r="N109" s="143">
        <f t="shared" si="10"/>
        <v>7.6</v>
      </c>
      <c r="O109" s="144">
        <f t="shared" si="11"/>
        <v>5.8</v>
      </c>
    </row>
    <row r="110" spans="1:15" ht="11.25" customHeight="1">
      <c r="A110" s="134"/>
      <c r="B110" s="113"/>
      <c r="C110" s="135"/>
      <c r="D110" s="136"/>
      <c r="E110" s="137"/>
      <c r="F110" s="136"/>
      <c r="G110" s="137"/>
      <c r="H110" s="136"/>
      <c r="I110" s="137"/>
      <c r="J110" s="136"/>
      <c r="K110" s="137"/>
      <c r="L110" s="136"/>
      <c r="M110" s="137"/>
      <c r="N110" s="138"/>
      <c r="O110" s="139"/>
    </row>
    <row r="111" spans="1:15" ht="11.25" customHeight="1">
      <c r="A111" s="134" t="s">
        <v>118</v>
      </c>
      <c r="B111" s="113">
        <v>2010</v>
      </c>
      <c r="C111" s="135" t="s">
        <v>4</v>
      </c>
      <c r="D111" s="150"/>
      <c r="E111" s="151"/>
      <c r="F111" s="150"/>
      <c r="G111" s="151"/>
      <c r="H111" s="150"/>
      <c r="I111" s="151"/>
      <c r="J111" s="136">
        <v>3</v>
      </c>
      <c r="K111" s="137">
        <v>0</v>
      </c>
      <c r="L111" s="136">
        <v>4</v>
      </c>
      <c r="M111" s="137">
        <v>0</v>
      </c>
      <c r="N111" s="149" t="s">
        <v>110</v>
      </c>
      <c r="O111" s="127" t="s">
        <v>110</v>
      </c>
    </row>
    <row r="112" spans="1:15" ht="11.25" customHeight="1">
      <c r="A112" s="112"/>
      <c r="B112" s="113"/>
      <c r="C112" s="135" t="s">
        <v>5</v>
      </c>
      <c r="D112" s="150"/>
      <c r="E112" s="151"/>
      <c r="F112" s="150"/>
      <c r="G112" s="151"/>
      <c r="H112" s="150"/>
      <c r="I112" s="151"/>
      <c r="J112" s="136">
        <v>0</v>
      </c>
      <c r="K112" s="137">
        <v>0</v>
      </c>
      <c r="L112" s="136">
        <v>0</v>
      </c>
      <c r="M112" s="137">
        <v>0</v>
      </c>
      <c r="N112" s="149" t="s">
        <v>110</v>
      </c>
      <c r="O112" s="127" t="s">
        <v>110</v>
      </c>
    </row>
    <row r="113" spans="1:15" ht="11.25" customHeight="1">
      <c r="A113" s="112"/>
      <c r="B113" s="113"/>
      <c r="C113" s="135" t="s">
        <v>6</v>
      </c>
      <c r="D113" s="150"/>
      <c r="E113" s="151"/>
      <c r="F113" s="150"/>
      <c r="G113" s="151"/>
      <c r="H113" s="150"/>
      <c r="I113" s="151"/>
      <c r="J113" s="136">
        <v>0</v>
      </c>
      <c r="K113" s="137">
        <v>0</v>
      </c>
      <c r="L113" s="136">
        <v>0</v>
      </c>
      <c r="M113" s="137">
        <v>0</v>
      </c>
      <c r="N113" s="149" t="s">
        <v>110</v>
      </c>
      <c r="O113" s="127" t="s">
        <v>110</v>
      </c>
    </row>
    <row r="114" spans="1:15" ht="11.25" customHeight="1">
      <c r="A114" s="112"/>
      <c r="B114" s="113"/>
      <c r="C114" s="135" t="s">
        <v>7</v>
      </c>
      <c r="D114" s="150"/>
      <c r="E114" s="151"/>
      <c r="F114" s="150"/>
      <c r="G114" s="151"/>
      <c r="H114" s="150"/>
      <c r="I114" s="151"/>
      <c r="J114" s="136">
        <v>0</v>
      </c>
      <c r="K114" s="137">
        <v>0</v>
      </c>
      <c r="L114" s="136">
        <v>0</v>
      </c>
      <c r="M114" s="137">
        <v>0</v>
      </c>
      <c r="N114" s="149" t="s">
        <v>110</v>
      </c>
      <c r="O114" s="127" t="s">
        <v>110</v>
      </c>
    </row>
    <row r="115" spans="1:15" ht="11.25" customHeight="1">
      <c r="A115" s="112"/>
      <c r="B115" s="113"/>
      <c r="C115" s="135" t="s">
        <v>8</v>
      </c>
      <c r="D115" s="150"/>
      <c r="E115" s="151"/>
      <c r="F115" s="150"/>
      <c r="G115" s="151"/>
      <c r="H115" s="150"/>
      <c r="I115" s="151"/>
      <c r="J115" s="136">
        <v>0</v>
      </c>
      <c r="K115" s="137">
        <v>0</v>
      </c>
      <c r="L115" s="136">
        <v>0</v>
      </c>
      <c r="M115" s="137">
        <v>0</v>
      </c>
      <c r="N115" s="149" t="s">
        <v>110</v>
      </c>
      <c r="O115" s="127" t="s">
        <v>110</v>
      </c>
    </row>
    <row r="116" spans="1:15" ht="11.25" customHeight="1">
      <c r="A116" s="112"/>
      <c r="B116" s="113"/>
      <c r="C116" s="135" t="s">
        <v>9</v>
      </c>
      <c r="D116" s="150"/>
      <c r="E116" s="151"/>
      <c r="F116" s="150"/>
      <c r="G116" s="151"/>
      <c r="H116" s="150"/>
      <c r="I116" s="151"/>
      <c r="J116" s="136">
        <v>0</v>
      </c>
      <c r="K116" s="137">
        <v>0</v>
      </c>
      <c r="L116" s="136">
        <v>0</v>
      </c>
      <c r="M116" s="137">
        <v>0</v>
      </c>
      <c r="N116" s="149" t="s">
        <v>110</v>
      </c>
      <c r="O116" s="127" t="s">
        <v>110</v>
      </c>
    </row>
    <row r="117" spans="1:15" ht="11.25" customHeight="1">
      <c r="A117" s="112"/>
      <c r="B117" s="113"/>
      <c r="C117" s="135" t="s">
        <v>22</v>
      </c>
      <c r="D117" s="150"/>
      <c r="E117" s="151"/>
      <c r="F117" s="150"/>
      <c r="G117" s="151"/>
      <c r="H117" s="150"/>
      <c r="I117" s="151"/>
      <c r="J117" s="136">
        <v>0</v>
      </c>
      <c r="K117" s="137">
        <v>0</v>
      </c>
      <c r="L117" s="136">
        <v>1</v>
      </c>
      <c r="M117" s="137">
        <v>0</v>
      </c>
      <c r="N117" s="149" t="s">
        <v>110</v>
      </c>
      <c r="O117" s="127" t="s">
        <v>110</v>
      </c>
    </row>
    <row r="118" spans="1:15" ht="11.25" customHeight="1">
      <c r="A118" s="112"/>
      <c r="B118" s="113"/>
      <c r="C118" s="114" t="s">
        <v>10</v>
      </c>
      <c r="D118" s="145">
        <f aca="true" t="shared" si="16" ref="D118:K118">SUM(D111:D117)</f>
        <v>0</v>
      </c>
      <c r="E118" s="142">
        <f t="shared" si="16"/>
        <v>0</v>
      </c>
      <c r="F118" s="145">
        <f t="shared" si="16"/>
        <v>0</v>
      </c>
      <c r="G118" s="142">
        <f t="shared" si="16"/>
        <v>0</v>
      </c>
      <c r="H118" s="145">
        <f t="shared" si="16"/>
        <v>0</v>
      </c>
      <c r="I118" s="142">
        <f t="shared" si="16"/>
        <v>0</v>
      </c>
      <c r="J118" s="145">
        <f t="shared" si="16"/>
        <v>3</v>
      </c>
      <c r="K118" s="142">
        <f t="shared" si="16"/>
        <v>0</v>
      </c>
      <c r="L118" s="145">
        <f>SUM(L111:L117)</f>
        <v>5</v>
      </c>
      <c r="M118" s="142">
        <f>SUM(M111:M117)</f>
        <v>0</v>
      </c>
      <c r="N118" s="119" t="s">
        <v>110</v>
      </c>
      <c r="O118" s="120" t="s">
        <v>110</v>
      </c>
    </row>
    <row r="119" spans="1:15" ht="11.25" customHeight="1">
      <c r="A119" s="112"/>
      <c r="B119" s="113"/>
      <c r="C119" s="135"/>
      <c r="D119" s="136"/>
      <c r="E119" s="137"/>
      <c r="F119" s="136"/>
      <c r="G119" s="137"/>
      <c r="H119" s="136"/>
      <c r="I119" s="137"/>
      <c r="J119" s="136"/>
      <c r="K119" s="137"/>
      <c r="L119" s="136"/>
      <c r="M119" s="137"/>
      <c r="N119" s="138"/>
      <c r="O119" s="139"/>
    </row>
    <row r="120" spans="1:15" ht="11.25" customHeight="1">
      <c r="A120" s="134" t="s">
        <v>86</v>
      </c>
      <c r="B120" s="113">
        <v>1988</v>
      </c>
      <c r="C120" s="135" t="s">
        <v>4</v>
      </c>
      <c r="D120" s="136">
        <v>1</v>
      </c>
      <c r="E120" s="137">
        <v>0</v>
      </c>
      <c r="F120" s="136">
        <v>1</v>
      </c>
      <c r="G120" s="137">
        <v>0</v>
      </c>
      <c r="H120" s="136">
        <v>1</v>
      </c>
      <c r="I120" s="137">
        <v>0</v>
      </c>
      <c r="J120" s="136">
        <v>1</v>
      </c>
      <c r="K120" s="137">
        <v>1</v>
      </c>
      <c r="L120" s="136">
        <v>2</v>
      </c>
      <c r="M120" s="137">
        <v>1</v>
      </c>
      <c r="N120" s="138">
        <f t="shared" si="10"/>
        <v>1.2</v>
      </c>
      <c r="O120" s="139">
        <f t="shared" si="11"/>
        <v>0.4</v>
      </c>
    </row>
    <row r="121" spans="1:15" ht="11.25" customHeight="1">
      <c r="A121" s="112"/>
      <c r="B121" s="113"/>
      <c r="C121" s="135" t="s">
        <v>5</v>
      </c>
      <c r="D121" s="136">
        <v>0</v>
      </c>
      <c r="E121" s="137">
        <v>0</v>
      </c>
      <c r="F121" s="136">
        <v>0</v>
      </c>
      <c r="G121" s="137">
        <v>1</v>
      </c>
      <c r="H121" s="136">
        <v>0</v>
      </c>
      <c r="I121" s="137">
        <v>0</v>
      </c>
      <c r="J121" s="136">
        <v>0</v>
      </c>
      <c r="K121" s="137">
        <v>1</v>
      </c>
      <c r="L121" s="136">
        <v>0</v>
      </c>
      <c r="M121" s="137">
        <v>2</v>
      </c>
      <c r="N121" s="138">
        <f t="shared" si="10"/>
        <v>0</v>
      </c>
      <c r="O121" s="139">
        <f t="shared" si="11"/>
        <v>0.8</v>
      </c>
    </row>
    <row r="122" spans="1:15" ht="11.25" customHeight="1">
      <c r="A122" s="112"/>
      <c r="B122" s="113"/>
      <c r="C122" s="135" t="s">
        <v>6</v>
      </c>
      <c r="D122" s="136">
        <v>0</v>
      </c>
      <c r="E122" s="137">
        <v>0</v>
      </c>
      <c r="F122" s="136">
        <v>0</v>
      </c>
      <c r="G122" s="137">
        <v>0</v>
      </c>
      <c r="H122" s="136">
        <v>0</v>
      </c>
      <c r="I122" s="137">
        <v>0</v>
      </c>
      <c r="J122" s="136">
        <v>0</v>
      </c>
      <c r="K122" s="137">
        <v>0</v>
      </c>
      <c r="L122" s="136">
        <v>0</v>
      </c>
      <c r="M122" s="137">
        <v>0</v>
      </c>
      <c r="N122" s="138">
        <f t="shared" si="10"/>
        <v>0</v>
      </c>
      <c r="O122" s="139">
        <f t="shared" si="11"/>
        <v>0</v>
      </c>
    </row>
    <row r="123" spans="1:15" ht="11.25" customHeight="1">
      <c r="A123" s="112"/>
      <c r="B123" s="113"/>
      <c r="C123" s="135" t="s">
        <v>7</v>
      </c>
      <c r="D123" s="136">
        <v>0</v>
      </c>
      <c r="E123" s="137">
        <v>0</v>
      </c>
      <c r="F123" s="136">
        <v>0</v>
      </c>
      <c r="G123" s="137">
        <v>0</v>
      </c>
      <c r="H123" s="136">
        <v>0</v>
      </c>
      <c r="I123" s="137">
        <v>0</v>
      </c>
      <c r="J123" s="136">
        <v>0</v>
      </c>
      <c r="K123" s="137">
        <v>0</v>
      </c>
      <c r="L123" s="136">
        <v>0</v>
      </c>
      <c r="M123" s="137">
        <v>0</v>
      </c>
      <c r="N123" s="138">
        <f t="shared" si="10"/>
        <v>0</v>
      </c>
      <c r="O123" s="139">
        <f t="shared" si="11"/>
        <v>0</v>
      </c>
    </row>
    <row r="124" spans="1:15" ht="11.25" customHeight="1">
      <c r="A124" s="112"/>
      <c r="B124" s="113"/>
      <c r="C124" s="135" t="s">
        <v>8</v>
      </c>
      <c r="D124" s="136">
        <v>0</v>
      </c>
      <c r="E124" s="137">
        <v>0</v>
      </c>
      <c r="F124" s="136">
        <v>0</v>
      </c>
      <c r="G124" s="137">
        <v>0</v>
      </c>
      <c r="H124" s="136">
        <v>0</v>
      </c>
      <c r="I124" s="137">
        <v>0</v>
      </c>
      <c r="J124" s="136">
        <v>0</v>
      </c>
      <c r="K124" s="137">
        <v>0</v>
      </c>
      <c r="L124" s="136">
        <v>0</v>
      </c>
      <c r="M124" s="137">
        <v>0</v>
      </c>
      <c r="N124" s="138">
        <f t="shared" si="10"/>
        <v>0</v>
      </c>
      <c r="O124" s="139">
        <f t="shared" si="11"/>
        <v>0</v>
      </c>
    </row>
    <row r="125" spans="1:15" ht="11.25" customHeight="1">
      <c r="A125" s="112"/>
      <c r="B125" s="113"/>
      <c r="C125" s="135" t="s">
        <v>9</v>
      </c>
      <c r="D125" s="136">
        <v>1</v>
      </c>
      <c r="E125" s="137">
        <v>2</v>
      </c>
      <c r="F125" s="136">
        <v>1</v>
      </c>
      <c r="G125" s="137">
        <v>2</v>
      </c>
      <c r="H125" s="136">
        <v>2</v>
      </c>
      <c r="I125" s="137">
        <v>1</v>
      </c>
      <c r="J125" s="136">
        <v>1</v>
      </c>
      <c r="K125" s="137">
        <v>1</v>
      </c>
      <c r="L125" s="136">
        <v>3</v>
      </c>
      <c r="M125" s="137">
        <v>0</v>
      </c>
      <c r="N125" s="138">
        <f t="shared" si="10"/>
        <v>1.6</v>
      </c>
      <c r="O125" s="139">
        <f t="shared" si="11"/>
        <v>1.2</v>
      </c>
    </row>
    <row r="126" spans="1:15" ht="11.25" customHeight="1">
      <c r="A126" s="112"/>
      <c r="B126" s="113"/>
      <c r="C126" s="135" t="s">
        <v>22</v>
      </c>
      <c r="D126" s="136">
        <v>0</v>
      </c>
      <c r="E126" s="137">
        <v>0</v>
      </c>
      <c r="F126" s="136">
        <v>0</v>
      </c>
      <c r="G126" s="137">
        <v>0</v>
      </c>
      <c r="H126" s="136">
        <v>0</v>
      </c>
      <c r="I126" s="137">
        <v>0</v>
      </c>
      <c r="J126" s="136">
        <v>0</v>
      </c>
      <c r="K126" s="137">
        <v>0</v>
      </c>
      <c r="L126" s="136">
        <v>0</v>
      </c>
      <c r="M126" s="137">
        <v>0</v>
      </c>
      <c r="N126" s="138">
        <f t="shared" si="10"/>
        <v>0</v>
      </c>
      <c r="O126" s="139">
        <f t="shared" si="11"/>
        <v>0</v>
      </c>
    </row>
    <row r="127" spans="1:15" ht="11.25" customHeight="1">
      <c r="A127" s="112"/>
      <c r="B127" s="113"/>
      <c r="C127" s="114" t="s">
        <v>10</v>
      </c>
      <c r="D127" s="145">
        <f aca="true" t="shared" si="17" ref="D127:K127">SUM(D120:D126)</f>
        <v>2</v>
      </c>
      <c r="E127" s="142">
        <f t="shared" si="17"/>
        <v>2</v>
      </c>
      <c r="F127" s="145">
        <f t="shared" si="17"/>
        <v>2</v>
      </c>
      <c r="G127" s="142">
        <f t="shared" si="17"/>
        <v>3</v>
      </c>
      <c r="H127" s="145">
        <f t="shared" si="17"/>
        <v>3</v>
      </c>
      <c r="I127" s="142">
        <f t="shared" si="17"/>
        <v>1</v>
      </c>
      <c r="J127" s="145">
        <f t="shared" si="17"/>
        <v>2</v>
      </c>
      <c r="K127" s="142">
        <f t="shared" si="17"/>
        <v>3</v>
      </c>
      <c r="L127" s="145">
        <f>SUM(L120:L126)</f>
        <v>5</v>
      </c>
      <c r="M127" s="142">
        <f>SUM(M120:M126)</f>
        <v>3</v>
      </c>
      <c r="N127" s="143">
        <f t="shared" si="10"/>
        <v>2.8</v>
      </c>
      <c r="O127" s="144">
        <f t="shared" si="11"/>
        <v>2.4</v>
      </c>
    </row>
    <row r="128" spans="1:15" ht="11.25" customHeight="1">
      <c r="A128" s="112"/>
      <c r="B128" s="113"/>
      <c r="C128" s="135"/>
      <c r="D128" s="136"/>
      <c r="E128" s="137"/>
      <c r="F128" s="136"/>
      <c r="G128" s="137"/>
      <c r="H128" s="136"/>
      <c r="I128" s="137"/>
      <c r="J128" s="136"/>
      <c r="K128" s="137"/>
      <c r="L128" s="136"/>
      <c r="M128" s="137"/>
      <c r="N128" s="138"/>
      <c r="O128" s="139"/>
    </row>
    <row r="129" spans="1:15" ht="11.25" customHeight="1">
      <c r="A129" s="134" t="s">
        <v>88</v>
      </c>
      <c r="B129" s="113">
        <v>1971</v>
      </c>
      <c r="C129" s="135" t="s">
        <v>4</v>
      </c>
      <c r="D129" s="136">
        <v>9</v>
      </c>
      <c r="E129" s="137">
        <v>2</v>
      </c>
      <c r="F129" s="136">
        <v>8</v>
      </c>
      <c r="G129" s="137">
        <v>5</v>
      </c>
      <c r="H129" s="136">
        <v>8</v>
      </c>
      <c r="I129" s="137">
        <v>4</v>
      </c>
      <c r="J129" s="136">
        <v>8</v>
      </c>
      <c r="K129" s="137">
        <v>4</v>
      </c>
      <c r="L129" s="136">
        <v>12</v>
      </c>
      <c r="M129" s="137">
        <v>7</v>
      </c>
      <c r="N129" s="138">
        <f t="shared" si="10"/>
        <v>9</v>
      </c>
      <c r="O129" s="139">
        <f t="shared" si="11"/>
        <v>4.4</v>
      </c>
    </row>
    <row r="130" spans="1:15" ht="11.25" customHeight="1">
      <c r="A130" s="134"/>
      <c r="B130" s="113"/>
      <c r="C130" s="135" t="s">
        <v>5</v>
      </c>
      <c r="D130" s="136">
        <v>0</v>
      </c>
      <c r="E130" s="137">
        <v>0</v>
      </c>
      <c r="F130" s="136">
        <v>0</v>
      </c>
      <c r="G130" s="137">
        <v>0</v>
      </c>
      <c r="H130" s="136">
        <v>0</v>
      </c>
      <c r="I130" s="137">
        <v>0</v>
      </c>
      <c r="J130" s="136">
        <v>0</v>
      </c>
      <c r="K130" s="137">
        <v>0</v>
      </c>
      <c r="L130" s="136">
        <v>0</v>
      </c>
      <c r="M130" s="137">
        <v>0</v>
      </c>
      <c r="N130" s="138">
        <f t="shared" si="10"/>
        <v>0</v>
      </c>
      <c r="O130" s="139">
        <f t="shared" si="11"/>
        <v>0</v>
      </c>
    </row>
    <row r="131" spans="1:15" ht="11.25" customHeight="1">
      <c r="A131" s="134"/>
      <c r="B131" s="113"/>
      <c r="C131" s="135" t="s">
        <v>6</v>
      </c>
      <c r="D131" s="136">
        <v>0</v>
      </c>
      <c r="E131" s="137">
        <v>0</v>
      </c>
      <c r="F131" s="136">
        <v>0</v>
      </c>
      <c r="G131" s="137">
        <v>0</v>
      </c>
      <c r="H131" s="136">
        <v>0</v>
      </c>
      <c r="I131" s="137">
        <v>0</v>
      </c>
      <c r="J131" s="136">
        <v>0</v>
      </c>
      <c r="K131" s="137">
        <v>0</v>
      </c>
      <c r="L131" s="136">
        <v>0</v>
      </c>
      <c r="M131" s="137">
        <v>0</v>
      </c>
      <c r="N131" s="138">
        <f t="shared" si="10"/>
        <v>0</v>
      </c>
      <c r="O131" s="139">
        <f t="shared" si="11"/>
        <v>0</v>
      </c>
    </row>
    <row r="132" spans="1:15" ht="11.25" customHeight="1">
      <c r="A132" s="134"/>
      <c r="B132" s="113"/>
      <c r="C132" s="135" t="s">
        <v>7</v>
      </c>
      <c r="D132" s="136">
        <v>0</v>
      </c>
      <c r="E132" s="137">
        <v>0</v>
      </c>
      <c r="F132" s="136">
        <v>1</v>
      </c>
      <c r="G132" s="137">
        <v>0</v>
      </c>
      <c r="H132" s="136">
        <v>1</v>
      </c>
      <c r="I132" s="137">
        <v>0</v>
      </c>
      <c r="J132" s="136">
        <v>1</v>
      </c>
      <c r="K132" s="137">
        <v>0</v>
      </c>
      <c r="L132" s="136">
        <v>1</v>
      </c>
      <c r="M132" s="137">
        <v>0</v>
      </c>
      <c r="N132" s="138">
        <f t="shared" si="10"/>
        <v>0.8</v>
      </c>
      <c r="O132" s="139">
        <f t="shared" si="11"/>
        <v>0</v>
      </c>
    </row>
    <row r="133" spans="1:15" ht="11.25" customHeight="1">
      <c r="A133" s="134"/>
      <c r="B133" s="113"/>
      <c r="C133" s="135" t="s">
        <v>8</v>
      </c>
      <c r="D133" s="136">
        <v>0</v>
      </c>
      <c r="E133" s="137">
        <v>0</v>
      </c>
      <c r="F133" s="136">
        <v>0</v>
      </c>
      <c r="G133" s="137">
        <v>0</v>
      </c>
      <c r="H133" s="136">
        <v>0</v>
      </c>
      <c r="I133" s="137">
        <v>0</v>
      </c>
      <c r="J133" s="136">
        <v>0</v>
      </c>
      <c r="K133" s="137">
        <v>0</v>
      </c>
      <c r="L133" s="136">
        <v>0</v>
      </c>
      <c r="M133" s="137">
        <v>0</v>
      </c>
      <c r="N133" s="138">
        <f t="shared" si="10"/>
        <v>0</v>
      </c>
      <c r="O133" s="139">
        <f t="shared" si="11"/>
        <v>0</v>
      </c>
    </row>
    <row r="134" spans="1:15" ht="11.25" customHeight="1">
      <c r="A134" s="134"/>
      <c r="B134" s="113"/>
      <c r="C134" s="135" t="s">
        <v>9</v>
      </c>
      <c r="D134" s="136">
        <v>3</v>
      </c>
      <c r="E134" s="137">
        <v>3</v>
      </c>
      <c r="F134" s="136">
        <v>2</v>
      </c>
      <c r="G134" s="137">
        <v>3</v>
      </c>
      <c r="H134" s="136">
        <v>1</v>
      </c>
      <c r="I134" s="137">
        <v>3</v>
      </c>
      <c r="J134" s="136">
        <v>3</v>
      </c>
      <c r="K134" s="137">
        <v>3</v>
      </c>
      <c r="L134" s="136">
        <v>3</v>
      </c>
      <c r="M134" s="137">
        <v>2</v>
      </c>
      <c r="N134" s="138">
        <f t="shared" si="10"/>
        <v>2.4</v>
      </c>
      <c r="O134" s="139">
        <f t="shared" si="11"/>
        <v>2.8</v>
      </c>
    </row>
    <row r="135" spans="1:15" ht="11.25" customHeight="1">
      <c r="A135" s="134"/>
      <c r="B135" s="113"/>
      <c r="C135" s="135" t="s">
        <v>22</v>
      </c>
      <c r="D135" s="136">
        <v>0</v>
      </c>
      <c r="E135" s="137">
        <v>0</v>
      </c>
      <c r="F135" s="136">
        <v>0</v>
      </c>
      <c r="G135" s="137">
        <v>0</v>
      </c>
      <c r="H135" s="136">
        <v>0</v>
      </c>
      <c r="I135" s="137">
        <v>0</v>
      </c>
      <c r="J135" s="136">
        <v>0</v>
      </c>
      <c r="K135" s="137">
        <v>0</v>
      </c>
      <c r="L135" s="136">
        <v>0</v>
      </c>
      <c r="M135" s="137">
        <v>0</v>
      </c>
      <c r="N135" s="138">
        <f t="shared" si="10"/>
        <v>0</v>
      </c>
      <c r="O135" s="139">
        <f t="shared" si="11"/>
        <v>0</v>
      </c>
    </row>
    <row r="136" spans="1:15" ht="11.25" customHeight="1">
      <c r="A136" s="134"/>
      <c r="B136" s="113"/>
      <c r="C136" s="114" t="s">
        <v>10</v>
      </c>
      <c r="D136" s="145">
        <f aca="true" t="shared" si="18" ref="D136:K136">SUM(D129:D135)</f>
        <v>12</v>
      </c>
      <c r="E136" s="142">
        <f t="shared" si="18"/>
        <v>5</v>
      </c>
      <c r="F136" s="145">
        <f t="shared" si="18"/>
        <v>11</v>
      </c>
      <c r="G136" s="142">
        <f t="shared" si="18"/>
        <v>8</v>
      </c>
      <c r="H136" s="145">
        <f t="shared" si="18"/>
        <v>10</v>
      </c>
      <c r="I136" s="142">
        <f t="shared" si="18"/>
        <v>7</v>
      </c>
      <c r="J136" s="145">
        <f t="shared" si="18"/>
        <v>12</v>
      </c>
      <c r="K136" s="142">
        <f t="shared" si="18"/>
        <v>7</v>
      </c>
      <c r="L136" s="145">
        <f>SUM(L129:L135)</f>
        <v>16</v>
      </c>
      <c r="M136" s="142">
        <f>SUM(M129:M135)</f>
        <v>9</v>
      </c>
      <c r="N136" s="143">
        <f t="shared" si="10"/>
        <v>12.2</v>
      </c>
      <c r="O136" s="144">
        <f t="shared" si="11"/>
        <v>7.2</v>
      </c>
    </row>
    <row r="137" spans="1:15" ht="11.25" customHeight="1">
      <c r="A137" s="152"/>
      <c r="B137" s="153"/>
      <c r="C137" s="154"/>
      <c r="D137" s="136"/>
      <c r="E137" s="137"/>
      <c r="F137" s="136"/>
      <c r="G137" s="137"/>
      <c r="H137" s="136"/>
      <c r="I137" s="137"/>
      <c r="J137" s="136"/>
      <c r="K137" s="137"/>
      <c r="L137" s="136"/>
      <c r="M137" s="137"/>
      <c r="N137" s="138"/>
      <c r="O137" s="139"/>
    </row>
    <row r="138" spans="1:15" ht="11.25" customHeight="1">
      <c r="A138" s="112"/>
      <c r="B138" s="113"/>
      <c r="C138" s="135"/>
      <c r="D138" s="136"/>
      <c r="E138" s="137"/>
      <c r="F138" s="136"/>
      <c r="G138" s="137"/>
      <c r="H138" s="136"/>
      <c r="I138" s="137"/>
      <c r="J138" s="136"/>
      <c r="K138" s="137"/>
      <c r="L138" s="136"/>
      <c r="M138" s="137"/>
      <c r="N138" s="138"/>
      <c r="O138" s="139"/>
    </row>
    <row r="139" spans="1:15" ht="11.25">
      <c r="A139" s="152" t="s">
        <v>10</v>
      </c>
      <c r="B139" s="153"/>
      <c r="C139" s="154" t="s">
        <v>4</v>
      </c>
      <c r="D139" s="155">
        <f aca="true" t="shared" si="19" ref="D139:M139">+D129+D120+D102+D93+D84+D75+D57+D48+D39+D30+D21+D12+D66+D111+D3</f>
        <v>130</v>
      </c>
      <c r="E139" s="137">
        <f t="shared" si="19"/>
        <v>44</v>
      </c>
      <c r="F139" s="155">
        <f t="shared" si="19"/>
        <v>132</v>
      </c>
      <c r="G139" s="137">
        <f t="shared" si="19"/>
        <v>54</v>
      </c>
      <c r="H139" s="155">
        <f t="shared" si="19"/>
        <v>145</v>
      </c>
      <c r="I139" s="137">
        <f t="shared" si="19"/>
        <v>66</v>
      </c>
      <c r="J139" s="155">
        <f t="shared" si="19"/>
        <v>141</v>
      </c>
      <c r="K139" s="137">
        <f t="shared" si="19"/>
        <v>65</v>
      </c>
      <c r="L139" s="155">
        <f t="shared" si="19"/>
        <v>140</v>
      </c>
      <c r="M139" s="137">
        <f t="shared" si="19"/>
        <v>70</v>
      </c>
      <c r="N139" s="138">
        <f t="shared" si="10"/>
        <v>137.6</v>
      </c>
      <c r="O139" s="139">
        <f t="shared" si="11"/>
        <v>59.8</v>
      </c>
    </row>
    <row r="140" spans="1:15" ht="11.25">
      <c r="A140" s="134"/>
      <c r="B140" s="113"/>
      <c r="C140" s="135" t="s">
        <v>5</v>
      </c>
      <c r="D140" s="155">
        <f aca="true" t="shared" si="20" ref="D140:M140">+D130+D121+D103+D94+D85+D76+D58+D49+D40+D31+D22+D13+D67+D112+D4</f>
        <v>10</v>
      </c>
      <c r="E140" s="137">
        <f t="shared" si="20"/>
        <v>9</v>
      </c>
      <c r="F140" s="155">
        <f t="shared" si="20"/>
        <v>11</v>
      </c>
      <c r="G140" s="137">
        <f t="shared" si="20"/>
        <v>13</v>
      </c>
      <c r="H140" s="155">
        <f t="shared" si="20"/>
        <v>13</v>
      </c>
      <c r="I140" s="137">
        <f t="shared" si="20"/>
        <v>11</v>
      </c>
      <c r="J140" s="155">
        <f t="shared" si="20"/>
        <v>12</v>
      </c>
      <c r="K140" s="137">
        <f t="shared" si="20"/>
        <v>12</v>
      </c>
      <c r="L140" s="155">
        <f t="shared" si="20"/>
        <v>11</v>
      </c>
      <c r="M140" s="137">
        <f t="shared" si="20"/>
        <v>15</v>
      </c>
      <c r="N140" s="138">
        <f t="shared" si="10"/>
        <v>11.4</v>
      </c>
      <c r="O140" s="139">
        <f t="shared" si="11"/>
        <v>12</v>
      </c>
    </row>
    <row r="141" spans="1:15" ht="11.25">
      <c r="A141" s="134"/>
      <c r="B141" s="113"/>
      <c r="C141" s="135" t="s">
        <v>6</v>
      </c>
      <c r="D141" s="155">
        <f aca="true" t="shared" si="21" ref="D141:M141">+D131+D122+D104+D95+D86+D77+D59+D50+D41+D32+D23+D14+D68+D113+D5</f>
        <v>1</v>
      </c>
      <c r="E141" s="137">
        <f t="shared" si="21"/>
        <v>1</v>
      </c>
      <c r="F141" s="155">
        <f t="shared" si="21"/>
        <v>1</v>
      </c>
      <c r="G141" s="137">
        <f t="shared" si="21"/>
        <v>1</v>
      </c>
      <c r="H141" s="155">
        <f t="shared" si="21"/>
        <v>1</v>
      </c>
      <c r="I141" s="137">
        <f t="shared" si="21"/>
        <v>1</v>
      </c>
      <c r="J141" s="155">
        <f t="shared" si="21"/>
        <v>2</v>
      </c>
      <c r="K141" s="137">
        <f t="shared" si="21"/>
        <v>1</v>
      </c>
      <c r="L141" s="155">
        <f t="shared" si="21"/>
        <v>3</v>
      </c>
      <c r="M141" s="137">
        <f t="shared" si="21"/>
        <v>2</v>
      </c>
      <c r="N141" s="138">
        <f t="shared" si="10"/>
        <v>1.6</v>
      </c>
      <c r="O141" s="139">
        <f t="shared" si="11"/>
        <v>1.2</v>
      </c>
    </row>
    <row r="142" spans="1:15" ht="11.25">
      <c r="A142" s="134"/>
      <c r="B142" s="113"/>
      <c r="C142" s="135" t="s">
        <v>7</v>
      </c>
      <c r="D142" s="155">
        <f aca="true" t="shared" si="22" ref="D142:M142">+D132+D123+D105+D96+D87+D78+D60+D51+D42+D33+D24+D15+D69+D114+D6</f>
        <v>5</v>
      </c>
      <c r="E142" s="137">
        <f t="shared" si="22"/>
        <v>4</v>
      </c>
      <c r="F142" s="155">
        <f t="shared" si="22"/>
        <v>6</v>
      </c>
      <c r="G142" s="137">
        <f t="shared" si="22"/>
        <v>1</v>
      </c>
      <c r="H142" s="155">
        <f t="shared" si="22"/>
        <v>8</v>
      </c>
      <c r="I142" s="137">
        <f t="shared" si="22"/>
        <v>3</v>
      </c>
      <c r="J142" s="155">
        <f t="shared" si="22"/>
        <v>7</v>
      </c>
      <c r="K142" s="137">
        <f t="shared" si="22"/>
        <v>3</v>
      </c>
      <c r="L142" s="155">
        <f t="shared" si="22"/>
        <v>8</v>
      </c>
      <c r="M142" s="137">
        <f t="shared" si="22"/>
        <v>3</v>
      </c>
      <c r="N142" s="138">
        <f t="shared" si="10"/>
        <v>6.8</v>
      </c>
      <c r="O142" s="139">
        <f t="shared" si="11"/>
        <v>2.8</v>
      </c>
    </row>
    <row r="143" spans="1:15" ht="11.25">
      <c r="A143" s="134"/>
      <c r="B143" s="113"/>
      <c r="C143" s="135" t="s">
        <v>8</v>
      </c>
      <c r="D143" s="155">
        <f aca="true" t="shared" si="23" ref="D143:M143">+D133+D124+D106+D97+D88+D79+D61+D52+D43+D34+D25+D16+D70+D115+D7</f>
        <v>1</v>
      </c>
      <c r="E143" s="137">
        <f t="shared" si="23"/>
        <v>0</v>
      </c>
      <c r="F143" s="155">
        <f t="shared" si="23"/>
        <v>1</v>
      </c>
      <c r="G143" s="137">
        <f t="shared" si="23"/>
        <v>2</v>
      </c>
      <c r="H143" s="155">
        <f t="shared" si="23"/>
        <v>0</v>
      </c>
      <c r="I143" s="137">
        <f t="shared" si="23"/>
        <v>4</v>
      </c>
      <c r="J143" s="155">
        <f t="shared" si="23"/>
        <v>1</v>
      </c>
      <c r="K143" s="137">
        <f t="shared" si="23"/>
        <v>2</v>
      </c>
      <c r="L143" s="155">
        <f t="shared" si="23"/>
        <v>0</v>
      </c>
      <c r="M143" s="137">
        <f t="shared" si="23"/>
        <v>2</v>
      </c>
      <c r="N143" s="138">
        <f t="shared" si="10"/>
        <v>0.6</v>
      </c>
      <c r="O143" s="139">
        <f t="shared" si="11"/>
        <v>2</v>
      </c>
    </row>
    <row r="144" spans="1:15" ht="11.25">
      <c r="A144" s="134"/>
      <c r="B144" s="113"/>
      <c r="C144" s="135" t="s">
        <v>9</v>
      </c>
      <c r="D144" s="155">
        <f aca="true" t="shared" si="24" ref="D144:M144">+D134+D125+D107+D98+D89+D80+D62+D53+D44+D35+D26+D17+D71+D116+D8</f>
        <v>49</v>
      </c>
      <c r="E144" s="137">
        <f t="shared" si="24"/>
        <v>25</v>
      </c>
      <c r="F144" s="155">
        <f t="shared" si="24"/>
        <v>43</v>
      </c>
      <c r="G144" s="137">
        <f t="shared" si="24"/>
        <v>26</v>
      </c>
      <c r="H144" s="155">
        <f t="shared" si="24"/>
        <v>43</v>
      </c>
      <c r="I144" s="137">
        <f t="shared" si="24"/>
        <v>24</v>
      </c>
      <c r="J144" s="155">
        <f t="shared" si="24"/>
        <v>52</v>
      </c>
      <c r="K144" s="137">
        <f t="shared" si="24"/>
        <v>24</v>
      </c>
      <c r="L144" s="155">
        <f t="shared" si="24"/>
        <v>55</v>
      </c>
      <c r="M144" s="137">
        <f t="shared" si="24"/>
        <v>25</v>
      </c>
      <c r="N144" s="138">
        <f t="shared" si="10"/>
        <v>48.4</v>
      </c>
      <c r="O144" s="139">
        <f t="shared" si="11"/>
        <v>24.8</v>
      </c>
    </row>
    <row r="145" spans="1:15" ht="11.25">
      <c r="A145" s="134"/>
      <c r="B145" s="113"/>
      <c r="C145" s="135" t="s">
        <v>22</v>
      </c>
      <c r="D145" s="155">
        <f aca="true" t="shared" si="25" ref="D145:M145">+D135+D126+D108+D99+D90+D81+D63+D54+D45+D36+D27+D18+D72+D117+D9</f>
        <v>4</v>
      </c>
      <c r="E145" s="137">
        <f t="shared" si="25"/>
        <v>0</v>
      </c>
      <c r="F145" s="155">
        <f t="shared" si="25"/>
        <v>0</v>
      </c>
      <c r="G145" s="137">
        <f t="shared" si="25"/>
        <v>0</v>
      </c>
      <c r="H145" s="155">
        <f t="shared" si="25"/>
        <v>3</v>
      </c>
      <c r="I145" s="137">
        <f t="shared" si="25"/>
        <v>0</v>
      </c>
      <c r="J145" s="155">
        <f t="shared" si="25"/>
        <v>3</v>
      </c>
      <c r="K145" s="137">
        <f t="shared" si="25"/>
        <v>2</v>
      </c>
      <c r="L145" s="155">
        <f t="shared" si="25"/>
        <v>3</v>
      </c>
      <c r="M145" s="137">
        <f t="shared" si="25"/>
        <v>3</v>
      </c>
      <c r="N145" s="138">
        <f t="shared" si="10"/>
        <v>2.6</v>
      </c>
      <c r="O145" s="139">
        <f t="shared" si="11"/>
        <v>1</v>
      </c>
    </row>
    <row r="146" spans="1:15" ht="11.25">
      <c r="A146" s="134"/>
      <c r="B146" s="113"/>
      <c r="C146" s="114" t="s">
        <v>10</v>
      </c>
      <c r="D146" s="156">
        <f aca="true" t="shared" si="26" ref="D146:K146">SUM(D139:D145)</f>
        <v>200</v>
      </c>
      <c r="E146" s="142">
        <f t="shared" si="26"/>
        <v>83</v>
      </c>
      <c r="F146" s="156">
        <f t="shared" si="26"/>
        <v>194</v>
      </c>
      <c r="G146" s="142">
        <f t="shared" si="26"/>
        <v>97</v>
      </c>
      <c r="H146" s="156">
        <f t="shared" si="26"/>
        <v>213</v>
      </c>
      <c r="I146" s="142">
        <f t="shared" si="26"/>
        <v>109</v>
      </c>
      <c r="J146" s="156">
        <f t="shared" si="26"/>
        <v>218</v>
      </c>
      <c r="K146" s="142">
        <f t="shared" si="26"/>
        <v>109</v>
      </c>
      <c r="L146" s="156">
        <f>SUM(L139:L145)</f>
        <v>220</v>
      </c>
      <c r="M146" s="142">
        <f>SUM(M139:M145)</f>
        <v>120</v>
      </c>
      <c r="N146" s="143">
        <f t="shared" si="10"/>
        <v>209</v>
      </c>
      <c r="O146" s="144">
        <f t="shared" si="11"/>
        <v>103.6</v>
      </c>
    </row>
    <row r="147" spans="1:15" ht="11.25">
      <c r="A147" s="134"/>
      <c r="B147" s="113"/>
      <c r="C147" s="135"/>
      <c r="D147" s="136"/>
      <c r="E147" s="137"/>
      <c r="F147" s="136"/>
      <c r="G147" s="137"/>
      <c r="H147" s="136"/>
      <c r="I147" s="137"/>
      <c r="J147" s="136"/>
      <c r="K147" s="137"/>
      <c r="L147" s="136"/>
      <c r="M147" s="137"/>
      <c r="N147" s="138"/>
      <c r="O147" s="139"/>
    </row>
    <row r="148" spans="9:15" ht="11.25">
      <c r="I148" s="140"/>
      <c r="K148" s="140"/>
      <c r="M148" s="140"/>
      <c r="N148" s="140"/>
      <c r="O148" s="140"/>
    </row>
  </sheetData>
  <sheetProtection/>
  <mergeCells count="8">
    <mergeCell ref="A57:A58"/>
    <mergeCell ref="N1:O1"/>
    <mergeCell ref="J1:K1"/>
    <mergeCell ref="L1:M1"/>
    <mergeCell ref="A3:A4"/>
    <mergeCell ref="H1:I1"/>
    <mergeCell ref="F1:G1"/>
    <mergeCell ref="D1:E1"/>
  </mergeCells>
  <printOptions/>
  <pageMargins left="0.75" right="0.75" top="1" bottom="1" header="0.5" footer="0.5"/>
  <pageSetup horizontalDpi="600" verticalDpi="600" orientation="portrait" scale="96" r:id="rId1"/>
  <headerFooter alignWithMargins="0">
    <oddHeader>&amp;CThe University of Alabama in Huntsville
Table 4.3 Fall Semester Headcounts - Doctoral Programs</oddHeader>
    <oddFooter>&amp;L&amp;8Office of Institutional Research 
&amp;D (np)
&amp;F &amp;R&amp;8* Race: W = White; A-A = African-American; H = Hispanic;
A/PI = Asian/Pacific Islander; NRA = Nonresident Alien
** Enrollment averages are rounded to nearest whole number</oddFooter>
  </headerFooter>
  <rowBreaks count="2" manualBreakCount="2">
    <brk id="56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89"/>
  <sheetViews>
    <sheetView zoomScale="115" zoomScaleNormal="115" zoomScaleSheetLayoutView="100" zoomScalePageLayoutView="0" workbookViewId="0" topLeftCell="A1">
      <pane xSplit="1" ySplit="2" topLeftCell="C3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A2" sqref="A2"/>
    </sheetView>
  </sheetViews>
  <sheetFormatPr defaultColWidth="9.140625" defaultRowHeight="12.75"/>
  <cols>
    <col min="1" max="1" width="17.8515625" style="198" customWidth="1"/>
    <col min="2" max="2" width="10.8515625" style="201" customWidth="1"/>
    <col min="3" max="3" width="5.7109375" style="202" customWidth="1"/>
    <col min="4" max="15" width="4.7109375" style="176" customWidth="1"/>
    <col min="16" max="16384" width="9.140625" style="176" customWidth="1"/>
  </cols>
  <sheetData>
    <row r="1" spans="1:15" s="170" customFormat="1" ht="22.5" customHeight="1">
      <c r="A1" s="169" t="s">
        <v>34</v>
      </c>
      <c r="B1" s="113" t="s">
        <v>0</v>
      </c>
      <c r="C1" s="114" t="s">
        <v>1</v>
      </c>
      <c r="D1" s="230" t="s">
        <v>30</v>
      </c>
      <c r="E1" s="231"/>
      <c r="F1" s="230" t="s">
        <v>31</v>
      </c>
      <c r="G1" s="231"/>
      <c r="H1" s="230" t="s">
        <v>32</v>
      </c>
      <c r="I1" s="231"/>
      <c r="J1" s="239" t="s">
        <v>124</v>
      </c>
      <c r="K1" s="240"/>
      <c r="L1" s="239" t="s">
        <v>126</v>
      </c>
      <c r="M1" s="240"/>
      <c r="N1" s="237" t="s">
        <v>24</v>
      </c>
      <c r="O1" s="238"/>
    </row>
    <row r="2" spans="1:15" s="170" customFormat="1" ht="11.25">
      <c r="A2" s="171"/>
      <c r="B2" s="113"/>
      <c r="C2" s="114"/>
      <c r="D2" s="115" t="s">
        <v>2</v>
      </c>
      <c r="E2" s="118" t="s">
        <v>3</v>
      </c>
      <c r="F2" s="115" t="s">
        <v>2</v>
      </c>
      <c r="G2" s="118" t="s">
        <v>3</v>
      </c>
      <c r="H2" s="115" t="s">
        <v>2</v>
      </c>
      <c r="I2" s="118" t="s">
        <v>3</v>
      </c>
      <c r="J2" s="115" t="s">
        <v>2</v>
      </c>
      <c r="K2" s="118" t="s">
        <v>3</v>
      </c>
      <c r="L2" s="115" t="s">
        <v>2</v>
      </c>
      <c r="M2" s="118" t="s">
        <v>3</v>
      </c>
      <c r="N2" s="117" t="s">
        <v>2</v>
      </c>
      <c r="O2" s="118" t="s">
        <v>3</v>
      </c>
    </row>
    <row r="3" spans="1:15" ht="11.25">
      <c r="A3" s="172" t="s">
        <v>113</v>
      </c>
      <c r="B3" s="113">
        <v>1997</v>
      </c>
      <c r="C3" s="135" t="s">
        <v>4</v>
      </c>
      <c r="D3" s="173">
        <v>7</v>
      </c>
      <c r="E3" s="135">
        <v>8</v>
      </c>
      <c r="F3" s="173">
        <v>5</v>
      </c>
      <c r="G3" s="135">
        <v>4</v>
      </c>
      <c r="H3" s="173">
        <v>2</v>
      </c>
      <c r="I3" s="135">
        <v>4</v>
      </c>
      <c r="J3" s="173">
        <v>7</v>
      </c>
      <c r="K3" s="135">
        <v>13</v>
      </c>
      <c r="L3" s="173">
        <v>9</v>
      </c>
      <c r="M3" s="135">
        <v>2</v>
      </c>
      <c r="N3" s="174">
        <f aca="true" t="shared" si="0" ref="N3:O10">(D3+F3+H3+J3+L3)/5</f>
        <v>6</v>
      </c>
      <c r="O3" s="175">
        <f t="shared" si="0"/>
        <v>6.2</v>
      </c>
    </row>
    <row r="4" spans="1:15" ht="11.25">
      <c r="A4" s="172"/>
      <c r="B4" s="113"/>
      <c r="C4" s="135" t="s">
        <v>5</v>
      </c>
      <c r="D4" s="173">
        <v>0</v>
      </c>
      <c r="E4" s="135">
        <v>0</v>
      </c>
      <c r="F4" s="173">
        <v>1</v>
      </c>
      <c r="G4" s="135">
        <v>1</v>
      </c>
      <c r="H4" s="173">
        <v>0</v>
      </c>
      <c r="I4" s="135">
        <v>2</v>
      </c>
      <c r="J4" s="173">
        <v>1</v>
      </c>
      <c r="K4" s="135">
        <v>1</v>
      </c>
      <c r="L4" s="173">
        <v>0</v>
      </c>
      <c r="M4" s="135">
        <v>0</v>
      </c>
      <c r="N4" s="174">
        <f t="shared" si="0"/>
        <v>0.4</v>
      </c>
      <c r="O4" s="175">
        <f t="shared" si="0"/>
        <v>0.8</v>
      </c>
    </row>
    <row r="5" spans="1:15" ht="11.25">
      <c r="A5" s="172"/>
      <c r="B5" s="113"/>
      <c r="C5" s="135" t="s">
        <v>6</v>
      </c>
      <c r="D5" s="173">
        <v>0</v>
      </c>
      <c r="E5" s="135">
        <v>0</v>
      </c>
      <c r="F5" s="173">
        <v>0</v>
      </c>
      <c r="G5" s="135">
        <v>0</v>
      </c>
      <c r="H5" s="173">
        <v>0</v>
      </c>
      <c r="I5" s="135">
        <v>0</v>
      </c>
      <c r="J5" s="173">
        <v>0</v>
      </c>
      <c r="K5" s="135">
        <v>0</v>
      </c>
      <c r="L5" s="173">
        <v>0</v>
      </c>
      <c r="M5" s="135">
        <v>0</v>
      </c>
      <c r="N5" s="174">
        <f t="shared" si="0"/>
        <v>0</v>
      </c>
      <c r="O5" s="175">
        <f t="shared" si="0"/>
        <v>0</v>
      </c>
    </row>
    <row r="6" spans="1:15" ht="11.25">
      <c r="A6" s="172"/>
      <c r="B6" s="113"/>
      <c r="C6" s="135" t="s">
        <v>7</v>
      </c>
      <c r="D6" s="173">
        <v>0</v>
      </c>
      <c r="E6" s="135">
        <v>0</v>
      </c>
      <c r="F6" s="173">
        <v>0</v>
      </c>
      <c r="G6" s="135">
        <v>0</v>
      </c>
      <c r="H6" s="173">
        <v>0</v>
      </c>
      <c r="I6" s="135">
        <v>0</v>
      </c>
      <c r="J6" s="173">
        <v>0</v>
      </c>
      <c r="K6" s="135">
        <v>0</v>
      </c>
      <c r="L6" s="173">
        <v>0</v>
      </c>
      <c r="M6" s="135">
        <v>0</v>
      </c>
      <c r="N6" s="174">
        <f t="shared" si="0"/>
        <v>0</v>
      </c>
      <c r="O6" s="175">
        <f t="shared" si="0"/>
        <v>0</v>
      </c>
    </row>
    <row r="7" spans="1:15" ht="11.25">
      <c r="A7" s="172"/>
      <c r="B7" s="113"/>
      <c r="C7" s="135" t="s">
        <v>8</v>
      </c>
      <c r="D7" s="173">
        <v>0</v>
      </c>
      <c r="E7" s="135">
        <v>0</v>
      </c>
      <c r="F7" s="173">
        <v>0</v>
      </c>
      <c r="G7" s="135">
        <v>0</v>
      </c>
      <c r="H7" s="173">
        <v>0</v>
      </c>
      <c r="I7" s="135">
        <v>0</v>
      </c>
      <c r="J7" s="173">
        <v>0</v>
      </c>
      <c r="K7" s="135">
        <v>0</v>
      </c>
      <c r="L7" s="173">
        <v>0</v>
      </c>
      <c r="M7" s="135">
        <v>1</v>
      </c>
      <c r="N7" s="174">
        <f t="shared" si="0"/>
        <v>0</v>
      </c>
      <c r="O7" s="175">
        <f t="shared" si="0"/>
        <v>0.2</v>
      </c>
    </row>
    <row r="8" spans="1:15" ht="11.25">
      <c r="A8" s="172"/>
      <c r="B8" s="113"/>
      <c r="C8" s="135" t="s">
        <v>9</v>
      </c>
      <c r="D8" s="173">
        <v>0</v>
      </c>
      <c r="E8" s="135">
        <v>3</v>
      </c>
      <c r="F8" s="173">
        <v>1</v>
      </c>
      <c r="G8" s="135">
        <v>1</v>
      </c>
      <c r="H8" s="173">
        <v>0</v>
      </c>
      <c r="I8" s="135">
        <v>0</v>
      </c>
      <c r="J8" s="173">
        <v>1</v>
      </c>
      <c r="K8" s="135">
        <v>1</v>
      </c>
      <c r="L8" s="173">
        <v>0</v>
      </c>
      <c r="M8" s="135">
        <v>2</v>
      </c>
      <c r="N8" s="174">
        <f t="shared" si="0"/>
        <v>0.4</v>
      </c>
      <c r="O8" s="175">
        <f t="shared" si="0"/>
        <v>1.4</v>
      </c>
    </row>
    <row r="9" spans="1:15" ht="11.25">
      <c r="A9" s="172"/>
      <c r="B9" s="113"/>
      <c r="C9" s="135" t="s">
        <v>22</v>
      </c>
      <c r="D9" s="173">
        <v>0</v>
      </c>
      <c r="E9" s="135">
        <v>0</v>
      </c>
      <c r="F9" s="173">
        <v>0</v>
      </c>
      <c r="G9" s="135">
        <v>0</v>
      </c>
      <c r="H9" s="173">
        <v>0</v>
      </c>
      <c r="I9" s="135">
        <v>0</v>
      </c>
      <c r="J9" s="173">
        <v>0</v>
      </c>
      <c r="K9" s="135">
        <v>0</v>
      </c>
      <c r="L9" s="173">
        <v>0</v>
      </c>
      <c r="M9" s="135">
        <v>1</v>
      </c>
      <c r="N9" s="174">
        <f t="shared" si="0"/>
        <v>0</v>
      </c>
      <c r="O9" s="175">
        <f t="shared" si="0"/>
        <v>0.2</v>
      </c>
    </row>
    <row r="10" spans="1:15" s="170" customFormat="1" ht="11.25">
      <c r="A10" s="171"/>
      <c r="B10" s="113"/>
      <c r="C10" s="114" t="s">
        <v>10</v>
      </c>
      <c r="D10" s="177">
        <f aca="true" t="shared" si="1" ref="D10:K10">SUM(D3:D9)</f>
        <v>7</v>
      </c>
      <c r="E10" s="114">
        <f t="shared" si="1"/>
        <v>11</v>
      </c>
      <c r="F10" s="177">
        <f t="shared" si="1"/>
        <v>7</v>
      </c>
      <c r="G10" s="114">
        <f t="shared" si="1"/>
        <v>6</v>
      </c>
      <c r="H10" s="177">
        <f t="shared" si="1"/>
        <v>2</v>
      </c>
      <c r="I10" s="114">
        <f t="shared" si="1"/>
        <v>6</v>
      </c>
      <c r="J10" s="177">
        <f t="shared" si="1"/>
        <v>9</v>
      </c>
      <c r="K10" s="114">
        <f t="shared" si="1"/>
        <v>15</v>
      </c>
      <c r="L10" s="177">
        <f>SUM(L3:L9)</f>
        <v>9</v>
      </c>
      <c r="M10" s="114">
        <f>SUM(M3:M9)</f>
        <v>6</v>
      </c>
      <c r="N10" s="178">
        <f t="shared" si="0"/>
        <v>6.8</v>
      </c>
      <c r="O10" s="179">
        <f t="shared" si="0"/>
        <v>8.8</v>
      </c>
    </row>
    <row r="11" spans="1:15" ht="11.25">
      <c r="A11" s="171"/>
      <c r="B11" s="113"/>
      <c r="C11" s="135"/>
      <c r="D11" s="173"/>
      <c r="E11" s="135"/>
      <c r="F11" s="173"/>
      <c r="G11" s="135"/>
      <c r="H11" s="173"/>
      <c r="I11" s="135"/>
      <c r="J11" s="173"/>
      <c r="K11" s="135"/>
      <c r="L11" s="173"/>
      <c r="M11" s="135"/>
      <c r="N11" s="180"/>
      <c r="O11" s="181"/>
    </row>
    <row r="12" spans="1:15" ht="11.25">
      <c r="A12" s="172" t="s">
        <v>37</v>
      </c>
      <c r="B12" s="113">
        <v>1970</v>
      </c>
      <c r="C12" s="135" t="s">
        <v>4</v>
      </c>
      <c r="D12" s="173">
        <v>12</v>
      </c>
      <c r="E12" s="135">
        <v>8</v>
      </c>
      <c r="F12" s="173">
        <v>21</v>
      </c>
      <c r="G12" s="135">
        <v>10</v>
      </c>
      <c r="H12" s="173">
        <v>35</v>
      </c>
      <c r="I12" s="135">
        <v>16</v>
      </c>
      <c r="J12" s="173">
        <v>36</v>
      </c>
      <c r="K12" s="135">
        <v>23</v>
      </c>
      <c r="L12" s="173">
        <v>24</v>
      </c>
      <c r="M12" s="135">
        <v>18</v>
      </c>
      <c r="N12" s="174">
        <f aca="true" t="shared" si="2" ref="N12:O19">(D12+F12+H12+J12+L12)/5</f>
        <v>25.6</v>
      </c>
      <c r="O12" s="175">
        <f t="shared" si="2"/>
        <v>15</v>
      </c>
    </row>
    <row r="13" spans="1:15" ht="11.25">
      <c r="A13" s="172"/>
      <c r="B13" s="113"/>
      <c r="C13" s="135" t="s">
        <v>5</v>
      </c>
      <c r="D13" s="173">
        <v>0</v>
      </c>
      <c r="E13" s="135">
        <v>2</v>
      </c>
      <c r="F13" s="173">
        <v>1</v>
      </c>
      <c r="G13" s="135">
        <v>0</v>
      </c>
      <c r="H13" s="173">
        <v>6</v>
      </c>
      <c r="I13" s="135">
        <v>0</v>
      </c>
      <c r="J13" s="173">
        <v>1</v>
      </c>
      <c r="K13" s="135">
        <v>4</v>
      </c>
      <c r="L13" s="173">
        <v>2</v>
      </c>
      <c r="M13" s="135">
        <v>4</v>
      </c>
      <c r="N13" s="174">
        <f t="shared" si="2"/>
        <v>2</v>
      </c>
      <c r="O13" s="175">
        <f t="shared" si="2"/>
        <v>2</v>
      </c>
    </row>
    <row r="14" spans="1:15" ht="11.25">
      <c r="A14" s="172"/>
      <c r="B14" s="113"/>
      <c r="C14" s="135" t="s">
        <v>6</v>
      </c>
      <c r="D14" s="173">
        <v>0</v>
      </c>
      <c r="E14" s="135">
        <v>0</v>
      </c>
      <c r="F14" s="173">
        <v>0</v>
      </c>
      <c r="G14" s="135">
        <v>2</v>
      </c>
      <c r="H14" s="173">
        <v>0</v>
      </c>
      <c r="I14" s="135">
        <v>1</v>
      </c>
      <c r="J14" s="173">
        <v>1</v>
      </c>
      <c r="K14" s="135">
        <v>1</v>
      </c>
      <c r="L14" s="173">
        <v>0</v>
      </c>
      <c r="M14" s="135">
        <v>1</v>
      </c>
      <c r="N14" s="174">
        <f t="shared" si="2"/>
        <v>0.2</v>
      </c>
      <c r="O14" s="175">
        <f t="shared" si="2"/>
        <v>1</v>
      </c>
    </row>
    <row r="15" spans="1:15" ht="11.25">
      <c r="A15" s="172"/>
      <c r="B15" s="113"/>
      <c r="C15" s="135" t="s">
        <v>7</v>
      </c>
      <c r="D15" s="173">
        <v>1</v>
      </c>
      <c r="E15" s="135">
        <v>0</v>
      </c>
      <c r="F15" s="173">
        <v>1</v>
      </c>
      <c r="G15" s="135">
        <v>2</v>
      </c>
      <c r="H15" s="173">
        <v>2</v>
      </c>
      <c r="I15" s="135">
        <v>0</v>
      </c>
      <c r="J15" s="173">
        <v>1</v>
      </c>
      <c r="K15" s="135">
        <v>1</v>
      </c>
      <c r="L15" s="173">
        <v>0</v>
      </c>
      <c r="M15" s="135">
        <v>1</v>
      </c>
      <c r="N15" s="174">
        <f t="shared" si="2"/>
        <v>1</v>
      </c>
      <c r="O15" s="175">
        <f t="shared" si="2"/>
        <v>0.8</v>
      </c>
    </row>
    <row r="16" spans="1:15" ht="11.25">
      <c r="A16" s="172"/>
      <c r="B16" s="113"/>
      <c r="C16" s="135" t="s">
        <v>8</v>
      </c>
      <c r="D16" s="173">
        <v>1</v>
      </c>
      <c r="E16" s="135">
        <v>1</v>
      </c>
      <c r="F16" s="173">
        <v>0</v>
      </c>
      <c r="G16" s="135">
        <v>0</v>
      </c>
      <c r="H16" s="173">
        <v>0</v>
      </c>
      <c r="I16" s="135">
        <v>0</v>
      </c>
      <c r="J16" s="173">
        <v>0</v>
      </c>
      <c r="K16" s="135">
        <v>1</v>
      </c>
      <c r="L16" s="173">
        <v>1</v>
      </c>
      <c r="M16" s="135">
        <v>2</v>
      </c>
      <c r="N16" s="174">
        <f t="shared" si="2"/>
        <v>0.4</v>
      </c>
      <c r="O16" s="175">
        <f t="shared" si="2"/>
        <v>0.8</v>
      </c>
    </row>
    <row r="17" spans="1:15" ht="11.25">
      <c r="A17" s="172"/>
      <c r="B17" s="113"/>
      <c r="C17" s="135" t="s">
        <v>9</v>
      </c>
      <c r="D17" s="173">
        <v>1</v>
      </c>
      <c r="E17" s="135">
        <v>1</v>
      </c>
      <c r="F17" s="173">
        <v>0</v>
      </c>
      <c r="G17" s="135">
        <v>1</v>
      </c>
      <c r="H17" s="173">
        <v>2</v>
      </c>
      <c r="I17" s="135">
        <v>2</v>
      </c>
      <c r="J17" s="173">
        <v>4</v>
      </c>
      <c r="K17" s="135">
        <v>2</v>
      </c>
      <c r="L17" s="173">
        <v>5</v>
      </c>
      <c r="M17" s="135">
        <v>0</v>
      </c>
      <c r="N17" s="174">
        <f t="shared" si="2"/>
        <v>2.4</v>
      </c>
      <c r="O17" s="175">
        <f t="shared" si="2"/>
        <v>1.2</v>
      </c>
    </row>
    <row r="18" spans="1:15" ht="11.25">
      <c r="A18" s="172"/>
      <c r="B18" s="113"/>
      <c r="C18" s="135" t="s">
        <v>22</v>
      </c>
      <c r="D18" s="173">
        <v>0</v>
      </c>
      <c r="E18" s="135">
        <v>0</v>
      </c>
      <c r="F18" s="173">
        <v>0</v>
      </c>
      <c r="G18" s="135">
        <v>0</v>
      </c>
      <c r="H18" s="173">
        <v>1</v>
      </c>
      <c r="I18" s="135">
        <v>1</v>
      </c>
      <c r="J18" s="173">
        <v>1</v>
      </c>
      <c r="K18" s="135">
        <v>0</v>
      </c>
      <c r="L18" s="173">
        <v>2</v>
      </c>
      <c r="M18" s="135">
        <v>1</v>
      </c>
      <c r="N18" s="174">
        <f t="shared" si="2"/>
        <v>0.8</v>
      </c>
      <c r="O18" s="175">
        <f t="shared" si="2"/>
        <v>0.4</v>
      </c>
    </row>
    <row r="19" spans="1:15" s="170" customFormat="1" ht="11.25">
      <c r="A19" s="172"/>
      <c r="B19" s="113"/>
      <c r="C19" s="114" t="s">
        <v>10</v>
      </c>
      <c r="D19" s="177">
        <f aca="true" t="shared" si="3" ref="D19:K19">SUM(D12:D18)</f>
        <v>15</v>
      </c>
      <c r="E19" s="114">
        <f t="shared" si="3"/>
        <v>12</v>
      </c>
      <c r="F19" s="177">
        <f t="shared" si="3"/>
        <v>23</v>
      </c>
      <c r="G19" s="114">
        <f t="shared" si="3"/>
        <v>15</v>
      </c>
      <c r="H19" s="177">
        <f t="shared" si="3"/>
        <v>46</v>
      </c>
      <c r="I19" s="114">
        <f t="shared" si="3"/>
        <v>20</v>
      </c>
      <c r="J19" s="177">
        <f t="shared" si="3"/>
        <v>44</v>
      </c>
      <c r="K19" s="114">
        <f t="shared" si="3"/>
        <v>32</v>
      </c>
      <c r="L19" s="177">
        <f>SUM(L12:L18)</f>
        <v>34</v>
      </c>
      <c r="M19" s="114">
        <f>SUM(M12:M18)</f>
        <v>27</v>
      </c>
      <c r="N19" s="178">
        <f t="shared" si="2"/>
        <v>32.4</v>
      </c>
      <c r="O19" s="179">
        <f t="shared" si="2"/>
        <v>21.2</v>
      </c>
    </row>
    <row r="20" spans="1:15" ht="11.25">
      <c r="A20" s="172"/>
      <c r="B20" s="113"/>
      <c r="C20" s="135"/>
      <c r="D20" s="173"/>
      <c r="E20" s="135"/>
      <c r="F20" s="173"/>
      <c r="G20" s="135"/>
      <c r="H20" s="173"/>
      <c r="I20" s="135"/>
      <c r="J20" s="173"/>
      <c r="K20" s="135"/>
      <c r="L20" s="173"/>
      <c r="M20" s="135"/>
      <c r="N20" s="180"/>
      <c r="O20" s="181"/>
    </row>
    <row r="21" spans="1:15" ht="22.5">
      <c r="A21" s="172" t="s">
        <v>125</v>
      </c>
      <c r="B21" s="113">
        <v>2010</v>
      </c>
      <c r="C21" s="135" t="s">
        <v>4</v>
      </c>
      <c r="D21" s="182"/>
      <c r="E21" s="183"/>
      <c r="F21" s="182"/>
      <c r="G21" s="183"/>
      <c r="H21" s="182"/>
      <c r="I21" s="183"/>
      <c r="J21" s="173">
        <v>1</v>
      </c>
      <c r="K21" s="135">
        <v>1</v>
      </c>
      <c r="L21" s="173">
        <v>2</v>
      </c>
      <c r="M21" s="135">
        <v>0</v>
      </c>
      <c r="N21" s="184" t="s">
        <v>110</v>
      </c>
      <c r="O21" s="184" t="s">
        <v>110</v>
      </c>
    </row>
    <row r="22" spans="1:15" ht="11.25">
      <c r="A22" s="172"/>
      <c r="B22" s="113"/>
      <c r="C22" s="135" t="s">
        <v>5</v>
      </c>
      <c r="D22" s="182"/>
      <c r="E22" s="183"/>
      <c r="F22" s="182"/>
      <c r="G22" s="183"/>
      <c r="H22" s="182"/>
      <c r="I22" s="183"/>
      <c r="J22" s="173">
        <v>0</v>
      </c>
      <c r="K22" s="135">
        <v>0</v>
      </c>
      <c r="L22" s="173">
        <v>1</v>
      </c>
      <c r="M22" s="135">
        <v>0</v>
      </c>
      <c r="N22" s="184" t="s">
        <v>110</v>
      </c>
      <c r="O22" s="184" t="s">
        <v>110</v>
      </c>
    </row>
    <row r="23" spans="1:15" ht="11.25">
      <c r="A23" s="172"/>
      <c r="B23" s="113"/>
      <c r="C23" s="135" t="s">
        <v>6</v>
      </c>
      <c r="D23" s="182"/>
      <c r="E23" s="183"/>
      <c r="F23" s="182"/>
      <c r="G23" s="183"/>
      <c r="H23" s="182"/>
      <c r="I23" s="183"/>
      <c r="J23" s="173">
        <v>0</v>
      </c>
      <c r="K23" s="135">
        <v>0</v>
      </c>
      <c r="L23" s="173">
        <v>0</v>
      </c>
      <c r="M23" s="135">
        <v>0</v>
      </c>
      <c r="N23" s="184" t="s">
        <v>110</v>
      </c>
      <c r="O23" s="184" t="s">
        <v>110</v>
      </c>
    </row>
    <row r="24" spans="1:15" ht="11.25">
      <c r="A24" s="172"/>
      <c r="B24" s="113"/>
      <c r="C24" s="135" t="s">
        <v>7</v>
      </c>
      <c r="D24" s="182"/>
      <c r="E24" s="183"/>
      <c r="F24" s="182"/>
      <c r="G24" s="183"/>
      <c r="H24" s="182"/>
      <c r="I24" s="183"/>
      <c r="J24" s="173">
        <v>0</v>
      </c>
      <c r="K24" s="135">
        <v>0</v>
      </c>
      <c r="L24" s="173">
        <v>0</v>
      </c>
      <c r="M24" s="135">
        <v>0</v>
      </c>
      <c r="N24" s="184" t="s">
        <v>110</v>
      </c>
      <c r="O24" s="184" t="s">
        <v>110</v>
      </c>
    </row>
    <row r="25" spans="1:15" ht="11.25">
      <c r="A25" s="172"/>
      <c r="B25" s="113"/>
      <c r="C25" s="135" t="s">
        <v>8</v>
      </c>
      <c r="D25" s="182"/>
      <c r="E25" s="183"/>
      <c r="F25" s="182"/>
      <c r="G25" s="183"/>
      <c r="H25" s="182"/>
      <c r="I25" s="183"/>
      <c r="J25" s="173">
        <v>0</v>
      </c>
      <c r="K25" s="135">
        <v>0</v>
      </c>
      <c r="L25" s="173">
        <v>0</v>
      </c>
      <c r="M25" s="135">
        <v>0</v>
      </c>
      <c r="N25" s="184" t="s">
        <v>110</v>
      </c>
      <c r="O25" s="184" t="s">
        <v>110</v>
      </c>
    </row>
    <row r="26" spans="1:15" ht="11.25">
      <c r="A26" s="172"/>
      <c r="B26" s="113"/>
      <c r="C26" s="135" t="s">
        <v>9</v>
      </c>
      <c r="D26" s="182"/>
      <c r="E26" s="183"/>
      <c r="F26" s="182"/>
      <c r="G26" s="183"/>
      <c r="H26" s="182"/>
      <c r="I26" s="183"/>
      <c r="J26" s="173">
        <v>0</v>
      </c>
      <c r="K26" s="135">
        <v>0</v>
      </c>
      <c r="L26" s="173">
        <v>0</v>
      </c>
      <c r="M26" s="135">
        <v>0</v>
      </c>
      <c r="N26" s="184" t="s">
        <v>110</v>
      </c>
      <c r="O26" s="184" t="s">
        <v>110</v>
      </c>
    </row>
    <row r="27" spans="1:15" ht="11.25">
      <c r="A27" s="172"/>
      <c r="B27" s="113"/>
      <c r="C27" s="135" t="s">
        <v>22</v>
      </c>
      <c r="D27" s="182"/>
      <c r="E27" s="183"/>
      <c r="F27" s="182"/>
      <c r="G27" s="183"/>
      <c r="H27" s="182"/>
      <c r="I27" s="183"/>
      <c r="J27" s="173">
        <v>0</v>
      </c>
      <c r="K27" s="135">
        <v>0</v>
      </c>
      <c r="L27" s="173">
        <v>0</v>
      </c>
      <c r="M27" s="135">
        <v>0</v>
      </c>
      <c r="N27" s="184" t="s">
        <v>110</v>
      </c>
      <c r="O27" s="184" t="s">
        <v>110</v>
      </c>
    </row>
    <row r="28" spans="1:15" s="170" customFormat="1" ht="11.25">
      <c r="A28" s="172"/>
      <c r="B28" s="113"/>
      <c r="C28" s="114" t="s">
        <v>10</v>
      </c>
      <c r="D28" s="177">
        <f aca="true" t="shared" si="4" ref="D28:K28">SUM(D21:D27)</f>
        <v>0</v>
      </c>
      <c r="E28" s="114">
        <f t="shared" si="4"/>
        <v>0</v>
      </c>
      <c r="F28" s="177">
        <f t="shared" si="4"/>
        <v>0</v>
      </c>
      <c r="G28" s="114">
        <f t="shared" si="4"/>
        <v>0</v>
      </c>
      <c r="H28" s="177">
        <f t="shared" si="4"/>
        <v>0</v>
      </c>
      <c r="I28" s="114">
        <f t="shared" si="4"/>
        <v>0</v>
      </c>
      <c r="J28" s="177">
        <f t="shared" si="4"/>
        <v>1</v>
      </c>
      <c r="K28" s="114">
        <f t="shared" si="4"/>
        <v>1</v>
      </c>
      <c r="L28" s="177">
        <f>SUM(L21:L27)</f>
        <v>3</v>
      </c>
      <c r="M28" s="114">
        <f>SUM(M21:M27)</f>
        <v>0</v>
      </c>
      <c r="N28" s="185" t="s">
        <v>110</v>
      </c>
      <c r="O28" s="185" t="s">
        <v>110</v>
      </c>
    </row>
    <row r="29" spans="1:15" ht="11.25">
      <c r="A29" s="172"/>
      <c r="B29" s="113"/>
      <c r="C29" s="135"/>
      <c r="D29" s="173"/>
      <c r="E29" s="135"/>
      <c r="F29" s="173"/>
      <c r="G29" s="135"/>
      <c r="H29" s="173"/>
      <c r="I29" s="135"/>
      <c r="J29" s="173"/>
      <c r="K29" s="135"/>
      <c r="L29" s="173"/>
      <c r="M29" s="135"/>
      <c r="N29" s="180"/>
      <c r="O29" s="181"/>
    </row>
    <row r="30" spans="1:15" ht="22.5">
      <c r="A30" s="186" t="s">
        <v>123</v>
      </c>
      <c r="B30" s="113">
        <v>2001</v>
      </c>
      <c r="C30" s="135" t="s">
        <v>4</v>
      </c>
      <c r="D30" s="173">
        <v>7</v>
      </c>
      <c r="E30" s="135">
        <v>1</v>
      </c>
      <c r="F30" s="173">
        <v>8</v>
      </c>
      <c r="G30" s="135">
        <v>1</v>
      </c>
      <c r="H30" s="173">
        <v>5</v>
      </c>
      <c r="I30" s="135">
        <v>4</v>
      </c>
      <c r="J30" s="173">
        <v>7</v>
      </c>
      <c r="K30" s="135">
        <v>1</v>
      </c>
      <c r="L30" s="173">
        <v>9</v>
      </c>
      <c r="M30" s="135">
        <v>0</v>
      </c>
      <c r="N30" s="174">
        <f aca="true" t="shared" si="5" ref="N30:O37">(D30+F30+H30+J30+L30)/5</f>
        <v>7.2</v>
      </c>
      <c r="O30" s="175">
        <f t="shared" si="5"/>
        <v>1.4</v>
      </c>
    </row>
    <row r="31" spans="1:15" ht="11.25">
      <c r="A31" s="172"/>
      <c r="B31" s="113"/>
      <c r="C31" s="135" t="s">
        <v>5</v>
      </c>
      <c r="D31" s="173">
        <v>2</v>
      </c>
      <c r="E31" s="135">
        <v>2</v>
      </c>
      <c r="F31" s="173">
        <v>0</v>
      </c>
      <c r="G31" s="135">
        <v>1</v>
      </c>
      <c r="H31" s="173">
        <v>0</v>
      </c>
      <c r="I31" s="135">
        <v>0</v>
      </c>
      <c r="J31" s="173">
        <v>1</v>
      </c>
      <c r="K31" s="135">
        <v>0</v>
      </c>
      <c r="L31" s="173">
        <v>0</v>
      </c>
      <c r="M31" s="135">
        <v>0</v>
      </c>
      <c r="N31" s="174">
        <f t="shared" si="5"/>
        <v>0.6</v>
      </c>
      <c r="O31" s="175">
        <f t="shared" si="5"/>
        <v>0.6</v>
      </c>
    </row>
    <row r="32" spans="1:15" ht="11.25">
      <c r="A32" s="172"/>
      <c r="B32" s="113"/>
      <c r="C32" s="135" t="s">
        <v>6</v>
      </c>
      <c r="D32" s="173">
        <v>0</v>
      </c>
      <c r="E32" s="135">
        <v>0</v>
      </c>
      <c r="F32" s="173">
        <v>0</v>
      </c>
      <c r="G32" s="135">
        <v>0</v>
      </c>
      <c r="H32" s="173">
        <v>1</v>
      </c>
      <c r="I32" s="135">
        <v>0</v>
      </c>
      <c r="J32" s="173">
        <v>0</v>
      </c>
      <c r="K32" s="135">
        <v>0</v>
      </c>
      <c r="L32" s="173">
        <v>0</v>
      </c>
      <c r="M32" s="135">
        <v>0</v>
      </c>
      <c r="N32" s="174">
        <f t="shared" si="5"/>
        <v>0.2</v>
      </c>
      <c r="O32" s="175">
        <f t="shared" si="5"/>
        <v>0</v>
      </c>
    </row>
    <row r="33" spans="1:15" ht="11.25">
      <c r="A33" s="172"/>
      <c r="B33" s="113"/>
      <c r="C33" s="135" t="s">
        <v>7</v>
      </c>
      <c r="D33" s="173">
        <v>0</v>
      </c>
      <c r="E33" s="135">
        <v>0</v>
      </c>
      <c r="F33" s="173">
        <v>0</v>
      </c>
      <c r="G33" s="135">
        <v>0</v>
      </c>
      <c r="H33" s="173">
        <v>0</v>
      </c>
      <c r="I33" s="135">
        <v>0</v>
      </c>
      <c r="J33" s="173">
        <v>1</v>
      </c>
      <c r="K33" s="135">
        <v>0</v>
      </c>
      <c r="L33" s="173">
        <v>0</v>
      </c>
      <c r="M33" s="135">
        <v>0</v>
      </c>
      <c r="N33" s="174">
        <f t="shared" si="5"/>
        <v>0.2</v>
      </c>
      <c r="O33" s="175">
        <f t="shared" si="5"/>
        <v>0</v>
      </c>
    </row>
    <row r="34" spans="1:15" ht="11.25">
      <c r="A34" s="172"/>
      <c r="B34" s="113"/>
      <c r="C34" s="135" t="s">
        <v>8</v>
      </c>
      <c r="D34" s="173">
        <v>1</v>
      </c>
      <c r="E34" s="135">
        <v>0</v>
      </c>
      <c r="F34" s="173">
        <v>0</v>
      </c>
      <c r="G34" s="135">
        <v>0</v>
      </c>
      <c r="H34" s="173">
        <v>0</v>
      </c>
      <c r="I34" s="135">
        <v>1</v>
      </c>
      <c r="J34" s="173">
        <v>1</v>
      </c>
      <c r="K34" s="135">
        <v>0</v>
      </c>
      <c r="L34" s="173">
        <v>0</v>
      </c>
      <c r="M34" s="135">
        <v>0</v>
      </c>
      <c r="N34" s="174">
        <f t="shared" si="5"/>
        <v>0.4</v>
      </c>
      <c r="O34" s="175">
        <f t="shared" si="5"/>
        <v>0.2</v>
      </c>
    </row>
    <row r="35" spans="1:15" ht="11.25">
      <c r="A35" s="172"/>
      <c r="B35" s="113"/>
      <c r="C35" s="135" t="s">
        <v>9</v>
      </c>
      <c r="D35" s="173">
        <v>1</v>
      </c>
      <c r="E35" s="135">
        <v>0</v>
      </c>
      <c r="F35" s="173">
        <v>3</v>
      </c>
      <c r="G35" s="135">
        <v>0</v>
      </c>
      <c r="H35" s="173">
        <v>0</v>
      </c>
      <c r="I35" s="135">
        <v>0</v>
      </c>
      <c r="J35" s="173">
        <v>0</v>
      </c>
      <c r="K35" s="135">
        <v>1</v>
      </c>
      <c r="L35" s="173">
        <v>0</v>
      </c>
      <c r="M35" s="135">
        <v>0</v>
      </c>
      <c r="N35" s="174">
        <f t="shared" si="5"/>
        <v>0.8</v>
      </c>
      <c r="O35" s="175">
        <f t="shared" si="5"/>
        <v>0.2</v>
      </c>
    </row>
    <row r="36" spans="1:15" ht="11.25">
      <c r="A36" s="172"/>
      <c r="B36" s="113"/>
      <c r="C36" s="135" t="s">
        <v>22</v>
      </c>
      <c r="D36" s="173">
        <v>0</v>
      </c>
      <c r="E36" s="135">
        <v>0</v>
      </c>
      <c r="F36" s="173">
        <v>0</v>
      </c>
      <c r="G36" s="135">
        <v>0</v>
      </c>
      <c r="H36" s="173">
        <v>0</v>
      </c>
      <c r="I36" s="135">
        <v>0</v>
      </c>
      <c r="J36" s="173">
        <v>0</v>
      </c>
      <c r="K36" s="135">
        <v>0</v>
      </c>
      <c r="L36" s="173">
        <v>0</v>
      </c>
      <c r="M36" s="135">
        <v>0</v>
      </c>
      <c r="N36" s="174">
        <f t="shared" si="5"/>
        <v>0</v>
      </c>
      <c r="O36" s="175">
        <f t="shared" si="5"/>
        <v>0</v>
      </c>
    </row>
    <row r="37" spans="1:15" s="170" customFormat="1" ht="11.25">
      <c r="A37" s="172"/>
      <c r="B37" s="113"/>
      <c r="C37" s="114" t="s">
        <v>10</v>
      </c>
      <c r="D37" s="177">
        <f aca="true" t="shared" si="6" ref="D37:K37">SUM(D30:D36)</f>
        <v>11</v>
      </c>
      <c r="E37" s="114">
        <f t="shared" si="6"/>
        <v>3</v>
      </c>
      <c r="F37" s="177">
        <f t="shared" si="6"/>
        <v>11</v>
      </c>
      <c r="G37" s="114">
        <f t="shared" si="6"/>
        <v>2</v>
      </c>
      <c r="H37" s="177">
        <f t="shared" si="6"/>
        <v>6</v>
      </c>
      <c r="I37" s="114">
        <f t="shared" si="6"/>
        <v>5</v>
      </c>
      <c r="J37" s="177">
        <f t="shared" si="6"/>
        <v>10</v>
      </c>
      <c r="K37" s="114">
        <f t="shared" si="6"/>
        <v>2</v>
      </c>
      <c r="L37" s="177">
        <f>SUM(L30:L36)</f>
        <v>9</v>
      </c>
      <c r="M37" s="114">
        <f>SUM(M30:M36)</f>
        <v>0</v>
      </c>
      <c r="N37" s="178">
        <f t="shared" si="5"/>
        <v>9.4</v>
      </c>
      <c r="O37" s="179">
        <f t="shared" si="5"/>
        <v>2.4</v>
      </c>
    </row>
    <row r="38" spans="1:15" ht="11.25">
      <c r="A38" s="172"/>
      <c r="B38" s="113"/>
      <c r="C38" s="135"/>
      <c r="D38" s="173"/>
      <c r="E38" s="135"/>
      <c r="F38" s="173"/>
      <c r="G38" s="135"/>
      <c r="H38" s="173"/>
      <c r="I38" s="135"/>
      <c r="J38" s="173"/>
      <c r="K38" s="135"/>
      <c r="L38" s="173"/>
      <c r="M38" s="135"/>
      <c r="N38" s="180"/>
      <c r="O38" s="181"/>
    </row>
    <row r="39" spans="1:15" ht="22.5">
      <c r="A39" s="172" t="s">
        <v>39</v>
      </c>
      <c r="B39" s="113"/>
      <c r="C39" s="135" t="s">
        <v>4</v>
      </c>
      <c r="D39" s="173">
        <v>17</v>
      </c>
      <c r="E39" s="135">
        <v>3</v>
      </c>
      <c r="F39" s="173">
        <v>7</v>
      </c>
      <c r="G39" s="135">
        <v>1</v>
      </c>
      <c r="H39" s="173">
        <v>15</v>
      </c>
      <c r="I39" s="135">
        <v>1</v>
      </c>
      <c r="J39" s="173">
        <v>16</v>
      </c>
      <c r="K39" s="135">
        <v>2</v>
      </c>
      <c r="L39" s="173">
        <v>14</v>
      </c>
      <c r="M39" s="135">
        <v>4</v>
      </c>
      <c r="N39" s="174">
        <f aca="true" t="shared" si="7" ref="N39:O46">(D39+F39+H39+J39+L39)/5</f>
        <v>13.8</v>
      </c>
      <c r="O39" s="175">
        <f t="shared" si="7"/>
        <v>2.2</v>
      </c>
    </row>
    <row r="40" spans="1:15" ht="11.25">
      <c r="A40" s="172"/>
      <c r="B40" s="113"/>
      <c r="C40" s="135" t="s">
        <v>5</v>
      </c>
      <c r="D40" s="173">
        <v>0</v>
      </c>
      <c r="E40" s="135">
        <v>0</v>
      </c>
      <c r="F40" s="173">
        <v>2</v>
      </c>
      <c r="G40" s="135">
        <v>0</v>
      </c>
      <c r="H40" s="173">
        <v>0</v>
      </c>
      <c r="I40" s="135">
        <v>1</v>
      </c>
      <c r="J40" s="173">
        <v>1</v>
      </c>
      <c r="K40" s="135">
        <v>0</v>
      </c>
      <c r="L40" s="173">
        <v>0</v>
      </c>
      <c r="M40" s="135">
        <v>0</v>
      </c>
      <c r="N40" s="174">
        <f t="shared" si="7"/>
        <v>0.6</v>
      </c>
      <c r="O40" s="175">
        <f t="shared" si="7"/>
        <v>0.2</v>
      </c>
    </row>
    <row r="41" spans="1:15" ht="11.25">
      <c r="A41" s="172"/>
      <c r="B41" s="113"/>
      <c r="C41" s="135" t="s">
        <v>6</v>
      </c>
      <c r="D41" s="173">
        <v>0</v>
      </c>
      <c r="E41" s="135">
        <v>0</v>
      </c>
      <c r="F41" s="173">
        <v>0</v>
      </c>
      <c r="G41" s="135">
        <v>0</v>
      </c>
      <c r="H41" s="173">
        <v>1</v>
      </c>
      <c r="I41" s="135">
        <v>0</v>
      </c>
      <c r="J41" s="173">
        <v>0</v>
      </c>
      <c r="K41" s="135">
        <v>0</v>
      </c>
      <c r="L41" s="173">
        <v>1</v>
      </c>
      <c r="M41" s="135">
        <v>0</v>
      </c>
      <c r="N41" s="174">
        <f t="shared" si="7"/>
        <v>0.4</v>
      </c>
      <c r="O41" s="175">
        <f t="shared" si="7"/>
        <v>0</v>
      </c>
    </row>
    <row r="42" spans="1:15" ht="11.25">
      <c r="A42" s="172"/>
      <c r="B42" s="113"/>
      <c r="C42" s="135" t="s">
        <v>7</v>
      </c>
      <c r="D42" s="173">
        <v>0</v>
      </c>
      <c r="E42" s="135">
        <v>0</v>
      </c>
      <c r="F42" s="173">
        <v>1</v>
      </c>
      <c r="G42" s="135">
        <v>0</v>
      </c>
      <c r="H42" s="173">
        <v>2</v>
      </c>
      <c r="I42" s="135">
        <v>0</v>
      </c>
      <c r="J42" s="173">
        <v>0</v>
      </c>
      <c r="K42" s="135">
        <v>0</v>
      </c>
      <c r="L42" s="173">
        <v>1</v>
      </c>
      <c r="M42" s="135">
        <v>0</v>
      </c>
      <c r="N42" s="174">
        <f t="shared" si="7"/>
        <v>0.8</v>
      </c>
      <c r="O42" s="175">
        <f t="shared" si="7"/>
        <v>0</v>
      </c>
    </row>
    <row r="43" spans="1:15" ht="11.25">
      <c r="A43" s="172"/>
      <c r="B43" s="113"/>
      <c r="C43" s="135" t="s">
        <v>8</v>
      </c>
      <c r="D43" s="173">
        <v>0</v>
      </c>
      <c r="E43" s="135">
        <v>0</v>
      </c>
      <c r="F43" s="173">
        <v>0</v>
      </c>
      <c r="G43" s="135">
        <v>1</v>
      </c>
      <c r="H43" s="173">
        <v>0</v>
      </c>
      <c r="I43" s="135">
        <v>0</v>
      </c>
      <c r="J43" s="173">
        <v>0</v>
      </c>
      <c r="K43" s="135">
        <v>0</v>
      </c>
      <c r="L43" s="173">
        <v>0</v>
      </c>
      <c r="M43" s="135">
        <v>0</v>
      </c>
      <c r="N43" s="174">
        <f t="shared" si="7"/>
        <v>0</v>
      </c>
      <c r="O43" s="175">
        <f t="shared" si="7"/>
        <v>0.2</v>
      </c>
    </row>
    <row r="44" spans="1:15" ht="11.25">
      <c r="A44" s="172"/>
      <c r="B44" s="113"/>
      <c r="C44" s="135" t="s">
        <v>9</v>
      </c>
      <c r="D44" s="173">
        <v>0</v>
      </c>
      <c r="E44" s="135">
        <v>0</v>
      </c>
      <c r="F44" s="173">
        <v>2</v>
      </c>
      <c r="G44" s="135">
        <v>0</v>
      </c>
      <c r="H44" s="173">
        <v>0</v>
      </c>
      <c r="I44" s="135">
        <v>0</v>
      </c>
      <c r="J44" s="173">
        <v>3</v>
      </c>
      <c r="K44" s="135">
        <v>1</v>
      </c>
      <c r="L44" s="173">
        <v>0</v>
      </c>
      <c r="M44" s="135">
        <v>0</v>
      </c>
      <c r="N44" s="174">
        <f t="shared" si="7"/>
        <v>1</v>
      </c>
      <c r="O44" s="175">
        <f t="shared" si="7"/>
        <v>0.2</v>
      </c>
    </row>
    <row r="45" spans="1:15" ht="11.25">
      <c r="A45" s="172"/>
      <c r="B45" s="113"/>
      <c r="C45" s="135" t="s">
        <v>22</v>
      </c>
      <c r="D45" s="173">
        <v>0</v>
      </c>
      <c r="E45" s="135">
        <v>0</v>
      </c>
      <c r="F45" s="173">
        <v>0</v>
      </c>
      <c r="G45" s="135">
        <v>0</v>
      </c>
      <c r="H45" s="173">
        <v>0</v>
      </c>
      <c r="I45" s="135">
        <v>0</v>
      </c>
      <c r="J45" s="173">
        <v>0</v>
      </c>
      <c r="K45" s="135">
        <v>0</v>
      </c>
      <c r="L45" s="173">
        <v>2</v>
      </c>
      <c r="M45" s="135">
        <v>0</v>
      </c>
      <c r="N45" s="174">
        <f t="shared" si="7"/>
        <v>0.4</v>
      </c>
      <c r="O45" s="175">
        <f t="shared" si="7"/>
        <v>0</v>
      </c>
    </row>
    <row r="46" spans="1:15" s="170" customFormat="1" ht="11.25">
      <c r="A46" s="172"/>
      <c r="B46" s="113"/>
      <c r="C46" s="114" t="s">
        <v>10</v>
      </c>
      <c r="D46" s="177">
        <f aca="true" t="shared" si="8" ref="D46:K46">SUM(D39:D45)</f>
        <v>17</v>
      </c>
      <c r="E46" s="114">
        <f t="shared" si="8"/>
        <v>3</v>
      </c>
      <c r="F46" s="177">
        <f t="shared" si="8"/>
        <v>12</v>
      </c>
      <c r="G46" s="114">
        <f t="shared" si="8"/>
        <v>2</v>
      </c>
      <c r="H46" s="177">
        <f t="shared" si="8"/>
        <v>18</v>
      </c>
      <c r="I46" s="114">
        <f t="shared" si="8"/>
        <v>2</v>
      </c>
      <c r="J46" s="177">
        <f t="shared" si="8"/>
        <v>20</v>
      </c>
      <c r="K46" s="114">
        <f t="shared" si="8"/>
        <v>3</v>
      </c>
      <c r="L46" s="177">
        <f>SUM(L39:L45)</f>
        <v>18</v>
      </c>
      <c r="M46" s="114">
        <f>SUM(M39:M45)</f>
        <v>4</v>
      </c>
      <c r="N46" s="178">
        <f t="shared" si="7"/>
        <v>17</v>
      </c>
      <c r="O46" s="179">
        <f t="shared" si="7"/>
        <v>2.8</v>
      </c>
    </row>
    <row r="47" spans="1:15" ht="11.25">
      <c r="A47" s="172"/>
      <c r="B47" s="113"/>
      <c r="C47" s="135"/>
      <c r="D47" s="173"/>
      <c r="E47" s="135"/>
      <c r="F47" s="173"/>
      <c r="G47" s="135"/>
      <c r="H47" s="173"/>
      <c r="I47" s="135"/>
      <c r="J47" s="173"/>
      <c r="K47" s="135"/>
      <c r="L47" s="173"/>
      <c r="M47" s="135"/>
      <c r="N47" s="180"/>
      <c r="O47" s="181"/>
    </row>
    <row r="48" spans="1:15" ht="22.5">
      <c r="A48" s="172" t="s">
        <v>127</v>
      </c>
      <c r="B48" s="113">
        <v>2011</v>
      </c>
      <c r="C48" s="135" t="s">
        <v>4</v>
      </c>
      <c r="D48" s="182"/>
      <c r="E48" s="183"/>
      <c r="F48" s="182"/>
      <c r="G48" s="183"/>
      <c r="H48" s="182"/>
      <c r="I48" s="183"/>
      <c r="J48" s="182"/>
      <c r="K48" s="183"/>
      <c r="L48" s="173">
        <v>4</v>
      </c>
      <c r="M48" s="135">
        <v>1</v>
      </c>
      <c r="N48" s="174" t="s">
        <v>110</v>
      </c>
      <c r="O48" s="175" t="s">
        <v>110</v>
      </c>
    </row>
    <row r="49" spans="1:15" ht="11.25">
      <c r="A49" s="172"/>
      <c r="B49" s="113"/>
      <c r="C49" s="135" t="s">
        <v>5</v>
      </c>
      <c r="D49" s="182"/>
      <c r="E49" s="183"/>
      <c r="F49" s="182"/>
      <c r="G49" s="183"/>
      <c r="H49" s="182"/>
      <c r="I49" s="183"/>
      <c r="J49" s="182"/>
      <c r="K49" s="183"/>
      <c r="L49" s="173">
        <v>0</v>
      </c>
      <c r="M49" s="135">
        <v>0</v>
      </c>
      <c r="N49" s="174" t="s">
        <v>110</v>
      </c>
      <c r="O49" s="175" t="s">
        <v>110</v>
      </c>
    </row>
    <row r="50" spans="1:15" ht="11.25">
      <c r="A50" s="172"/>
      <c r="B50" s="113"/>
      <c r="C50" s="135" t="s">
        <v>6</v>
      </c>
      <c r="D50" s="182"/>
      <c r="E50" s="183"/>
      <c r="F50" s="182"/>
      <c r="G50" s="183"/>
      <c r="H50" s="182"/>
      <c r="I50" s="183"/>
      <c r="J50" s="182"/>
      <c r="K50" s="183"/>
      <c r="L50" s="173">
        <v>1</v>
      </c>
      <c r="M50" s="135">
        <v>0</v>
      </c>
      <c r="N50" s="174" t="s">
        <v>110</v>
      </c>
      <c r="O50" s="175" t="s">
        <v>110</v>
      </c>
    </row>
    <row r="51" spans="1:15" ht="11.25">
      <c r="A51" s="172"/>
      <c r="B51" s="113"/>
      <c r="C51" s="135" t="s">
        <v>7</v>
      </c>
      <c r="D51" s="182"/>
      <c r="E51" s="183"/>
      <c r="F51" s="182"/>
      <c r="G51" s="183"/>
      <c r="H51" s="182"/>
      <c r="I51" s="183"/>
      <c r="J51" s="182"/>
      <c r="K51" s="183"/>
      <c r="L51" s="173">
        <v>0</v>
      </c>
      <c r="M51" s="135">
        <v>0</v>
      </c>
      <c r="N51" s="174" t="s">
        <v>110</v>
      </c>
      <c r="O51" s="175" t="s">
        <v>110</v>
      </c>
    </row>
    <row r="52" spans="1:15" ht="11.25">
      <c r="A52" s="172"/>
      <c r="B52" s="113"/>
      <c r="C52" s="135" t="s">
        <v>8</v>
      </c>
      <c r="D52" s="182"/>
      <c r="E52" s="183"/>
      <c r="F52" s="182"/>
      <c r="G52" s="183"/>
      <c r="H52" s="182"/>
      <c r="I52" s="183"/>
      <c r="J52" s="182"/>
      <c r="K52" s="183"/>
      <c r="L52" s="173">
        <v>0</v>
      </c>
      <c r="M52" s="135">
        <v>0</v>
      </c>
      <c r="N52" s="174" t="s">
        <v>110</v>
      </c>
      <c r="O52" s="175" t="s">
        <v>110</v>
      </c>
    </row>
    <row r="53" spans="1:15" ht="11.25">
      <c r="A53" s="172"/>
      <c r="B53" s="113"/>
      <c r="C53" s="135" t="s">
        <v>9</v>
      </c>
      <c r="D53" s="182"/>
      <c r="E53" s="183"/>
      <c r="F53" s="182"/>
      <c r="G53" s="183"/>
      <c r="H53" s="182"/>
      <c r="I53" s="183"/>
      <c r="J53" s="182"/>
      <c r="K53" s="183"/>
      <c r="L53" s="173">
        <v>0</v>
      </c>
      <c r="M53" s="135">
        <v>0</v>
      </c>
      <c r="N53" s="174" t="s">
        <v>110</v>
      </c>
      <c r="O53" s="175" t="s">
        <v>110</v>
      </c>
    </row>
    <row r="54" spans="1:15" ht="11.25">
      <c r="A54" s="172"/>
      <c r="B54" s="113"/>
      <c r="C54" s="135" t="s">
        <v>22</v>
      </c>
      <c r="D54" s="182"/>
      <c r="E54" s="183"/>
      <c r="F54" s="182"/>
      <c r="G54" s="183"/>
      <c r="H54" s="182"/>
      <c r="I54" s="183"/>
      <c r="J54" s="182"/>
      <c r="K54" s="183"/>
      <c r="L54" s="173">
        <v>1</v>
      </c>
      <c r="M54" s="135">
        <v>0</v>
      </c>
      <c r="N54" s="174" t="s">
        <v>110</v>
      </c>
      <c r="O54" s="175" t="s">
        <v>110</v>
      </c>
    </row>
    <row r="55" spans="1:15" s="170" customFormat="1" ht="11.25">
      <c r="A55" s="172"/>
      <c r="B55" s="113"/>
      <c r="C55" s="114" t="s">
        <v>10</v>
      </c>
      <c r="D55" s="177">
        <f aca="true" t="shared" si="9" ref="D55:K55">SUM(D48:D54)</f>
        <v>0</v>
      </c>
      <c r="E55" s="114">
        <f t="shared" si="9"/>
        <v>0</v>
      </c>
      <c r="F55" s="177">
        <f t="shared" si="9"/>
        <v>0</v>
      </c>
      <c r="G55" s="114">
        <f t="shared" si="9"/>
        <v>0</v>
      </c>
      <c r="H55" s="177">
        <f t="shared" si="9"/>
        <v>0</v>
      </c>
      <c r="I55" s="114">
        <f t="shared" si="9"/>
        <v>0</v>
      </c>
      <c r="J55" s="177">
        <f t="shared" si="9"/>
        <v>0</v>
      </c>
      <c r="K55" s="114">
        <f t="shared" si="9"/>
        <v>0</v>
      </c>
      <c r="L55" s="177">
        <f>SUM(L48:L54)</f>
        <v>6</v>
      </c>
      <c r="M55" s="114">
        <f>SUM(M48:M54)</f>
        <v>1</v>
      </c>
      <c r="N55" s="178" t="s">
        <v>110</v>
      </c>
      <c r="O55" s="179" t="s">
        <v>110</v>
      </c>
    </row>
    <row r="56" spans="1:15" ht="11.25">
      <c r="A56" s="172"/>
      <c r="B56" s="113"/>
      <c r="C56" s="135"/>
      <c r="D56" s="173"/>
      <c r="E56" s="135"/>
      <c r="F56" s="173"/>
      <c r="G56" s="135"/>
      <c r="H56" s="173"/>
      <c r="I56" s="135"/>
      <c r="J56" s="173"/>
      <c r="K56" s="135"/>
      <c r="L56" s="173"/>
      <c r="M56" s="135"/>
      <c r="N56" s="180"/>
      <c r="O56" s="181"/>
    </row>
    <row r="57" spans="1:15" ht="22.5">
      <c r="A57" s="172" t="s">
        <v>41</v>
      </c>
      <c r="B57" s="113">
        <v>1963</v>
      </c>
      <c r="C57" s="135" t="s">
        <v>4</v>
      </c>
      <c r="D57" s="173">
        <v>3</v>
      </c>
      <c r="E57" s="135">
        <v>0</v>
      </c>
      <c r="F57" s="173">
        <v>1</v>
      </c>
      <c r="G57" s="135">
        <v>1</v>
      </c>
      <c r="H57" s="173">
        <v>0</v>
      </c>
      <c r="I57" s="135">
        <v>0</v>
      </c>
      <c r="J57" s="173">
        <v>2</v>
      </c>
      <c r="K57" s="135">
        <v>1</v>
      </c>
      <c r="L57" s="173">
        <v>4</v>
      </c>
      <c r="M57" s="135">
        <v>2</v>
      </c>
      <c r="N57" s="174">
        <f aca="true" t="shared" si="10" ref="N57:O64">(D57+F57+H57+J57+L57)/5</f>
        <v>2</v>
      </c>
      <c r="O57" s="175">
        <f t="shared" si="10"/>
        <v>0.8</v>
      </c>
    </row>
    <row r="58" spans="1:15" ht="11.25">
      <c r="A58" s="172"/>
      <c r="B58" s="113"/>
      <c r="C58" s="135" t="s">
        <v>5</v>
      </c>
      <c r="D58" s="173">
        <v>0</v>
      </c>
      <c r="E58" s="135">
        <v>0</v>
      </c>
      <c r="F58" s="173">
        <v>1</v>
      </c>
      <c r="G58" s="135">
        <v>0</v>
      </c>
      <c r="H58" s="173">
        <v>0</v>
      </c>
      <c r="I58" s="135">
        <v>0</v>
      </c>
      <c r="J58" s="173">
        <v>0</v>
      </c>
      <c r="K58" s="135">
        <v>0</v>
      </c>
      <c r="L58" s="173">
        <v>1</v>
      </c>
      <c r="M58" s="135">
        <v>0</v>
      </c>
      <c r="N58" s="174">
        <f t="shared" si="10"/>
        <v>0.4</v>
      </c>
      <c r="O58" s="175">
        <f t="shared" si="10"/>
        <v>0</v>
      </c>
    </row>
    <row r="59" spans="1:15" ht="11.25">
      <c r="A59" s="172"/>
      <c r="B59" s="113"/>
      <c r="C59" s="135" t="s">
        <v>6</v>
      </c>
      <c r="D59" s="173">
        <v>0</v>
      </c>
      <c r="E59" s="135">
        <v>0</v>
      </c>
      <c r="F59" s="173">
        <v>0</v>
      </c>
      <c r="G59" s="135">
        <v>0</v>
      </c>
      <c r="H59" s="173">
        <v>0</v>
      </c>
      <c r="I59" s="135">
        <v>0</v>
      </c>
      <c r="J59" s="173">
        <v>0</v>
      </c>
      <c r="K59" s="135">
        <v>0</v>
      </c>
      <c r="L59" s="173">
        <v>0</v>
      </c>
      <c r="M59" s="135">
        <v>0</v>
      </c>
      <c r="N59" s="174">
        <f t="shared" si="10"/>
        <v>0</v>
      </c>
      <c r="O59" s="175">
        <f t="shared" si="10"/>
        <v>0</v>
      </c>
    </row>
    <row r="60" spans="1:15" ht="11.25">
      <c r="A60" s="172"/>
      <c r="B60" s="113"/>
      <c r="C60" s="135" t="s">
        <v>7</v>
      </c>
      <c r="D60" s="173">
        <v>0</v>
      </c>
      <c r="E60" s="135">
        <v>0</v>
      </c>
      <c r="F60" s="173">
        <v>1</v>
      </c>
      <c r="G60" s="135">
        <v>0</v>
      </c>
      <c r="H60" s="173">
        <v>0</v>
      </c>
      <c r="I60" s="135">
        <v>0</v>
      </c>
      <c r="J60" s="173">
        <v>0</v>
      </c>
      <c r="K60" s="135">
        <v>0</v>
      </c>
      <c r="L60" s="173">
        <v>1</v>
      </c>
      <c r="M60" s="135">
        <v>1</v>
      </c>
      <c r="N60" s="174">
        <f t="shared" si="10"/>
        <v>0.4</v>
      </c>
      <c r="O60" s="175">
        <f t="shared" si="10"/>
        <v>0.2</v>
      </c>
    </row>
    <row r="61" spans="1:15" ht="11.25">
      <c r="A61" s="172"/>
      <c r="B61" s="113"/>
      <c r="C61" s="135" t="s">
        <v>8</v>
      </c>
      <c r="D61" s="173">
        <v>0</v>
      </c>
      <c r="E61" s="135">
        <v>0</v>
      </c>
      <c r="F61" s="173">
        <v>0</v>
      </c>
      <c r="G61" s="135">
        <v>0</v>
      </c>
      <c r="H61" s="173">
        <v>0</v>
      </c>
      <c r="I61" s="135">
        <v>0</v>
      </c>
      <c r="J61" s="173">
        <v>0</v>
      </c>
      <c r="K61" s="135">
        <v>0</v>
      </c>
      <c r="L61" s="173">
        <v>0</v>
      </c>
      <c r="M61" s="135">
        <v>0</v>
      </c>
      <c r="N61" s="174">
        <f t="shared" si="10"/>
        <v>0</v>
      </c>
      <c r="O61" s="175">
        <f t="shared" si="10"/>
        <v>0</v>
      </c>
    </row>
    <row r="62" spans="1:15" ht="11.25">
      <c r="A62" s="172"/>
      <c r="B62" s="113"/>
      <c r="C62" s="135" t="s">
        <v>9</v>
      </c>
      <c r="D62" s="173">
        <v>2</v>
      </c>
      <c r="E62" s="135">
        <v>2</v>
      </c>
      <c r="F62" s="173">
        <v>4</v>
      </c>
      <c r="G62" s="135">
        <v>2</v>
      </c>
      <c r="H62" s="173">
        <v>0</v>
      </c>
      <c r="I62" s="135">
        <v>1</v>
      </c>
      <c r="J62" s="173">
        <v>0</v>
      </c>
      <c r="K62" s="135">
        <v>0</v>
      </c>
      <c r="L62" s="173">
        <v>3</v>
      </c>
      <c r="M62" s="135">
        <v>2</v>
      </c>
      <c r="N62" s="174">
        <f t="shared" si="10"/>
        <v>1.8</v>
      </c>
      <c r="O62" s="175">
        <f t="shared" si="10"/>
        <v>1.4</v>
      </c>
    </row>
    <row r="63" spans="1:15" ht="11.25">
      <c r="A63" s="172"/>
      <c r="B63" s="113"/>
      <c r="C63" s="135" t="s">
        <v>22</v>
      </c>
      <c r="D63" s="173">
        <v>0</v>
      </c>
      <c r="E63" s="135">
        <v>0</v>
      </c>
      <c r="F63" s="173">
        <v>0</v>
      </c>
      <c r="G63" s="135">
        <v>0</v>
      </c>
      <c r="H63" s="173">
        <v>0</v>
      </c>
      <c r="I63" s="135">
        <v>0</v>
      </c>
      <c r="J63" s="173">
        <v>0</v>
      </c>
      <c r="K63" s="135">
        <v>0</v>
      </c>
      <c r="L63" s="173">
        <v>0</v>
      </c>
      <c r="M63" s="135">
        <v>0</v>
      </c>
      <c r="N63" s="174">
        <f t="shared" si="10"/>
        <v>0</v>
      </c>
      <c r="O63" s="175">
        <f t="shared" si="10"/>
        <v>0</v>
      </c>
    </row>
    <row r="64" spans="1:15" s="170" customFormat="1" ht="11.25">
      <c r="A64" s="172"/>
      <c r="B64" s="113"/>
      <c r="C64" s="114" t="s">
        <v>10</v>
      </c>
      <c r="D64" s="177">
        <f aca="true" t="shared" si="11" ref="D64:K64">SUM(D57:D63)</f>
        <v>5</v>
      </c>
      <c r="E64" s="114">
        <f t="shared" si="11"/>
        <v>2</v>
      </c>
      <c r="F64" s="177">
        <f t="shared" si="11"/>
        <v>7</v>
      </c>
      <c r="G64" s="114">
        <f t="shared" si="11"/>
        <v>3</v>
      </c>
      <c r="H64" s="177">
        <f t="shared" si="11"/>
        <v>0</v>
      </c>
      <c r="I64" s="114">
        <f t="shared" si="11"/>
        <v>1</v>
      </c>
      <c r="J64" s="177">
        <f t="shared" si="11"/>
        <v>2</v>
      </c>
      <c r="K64" s="114">
        <f t="shared" si="11"/>
        <v>1</v>
      </c>
      <c r="L64" s="177">
        <f>SUM(L57:L63)</f>
        <v>9</v>
      </c>
      <c r="M64" s="114">
        <f>SUM(M57:M63)</f>
        <v>5</v>
      </c>
      <c r="N64" s="178">
        <f t="shared" si="10"/>
        <v>4.6</v>
      </c>
      <c r="O64" s="179">
        <f t="shared" si="10"/>
        <v>2.4</v>
      </c>
    </row>
    <row r="65" spans="1:15" ht="11.25">
      <c r="A65" s="172"/>
      <c r="B65" s="113"/>
      <c r="C65" s="135"/>
      <c r="D65" s="173"/>
      <c r="E65" s="135"/>
      <c r="F65" s="173"/>
      <c r="G65" s="135"/>
      <c r="H65" s="173"/>
      <c r="I65" s="135"/>
      <c r="J65" s="173"/>
      <c r="K65" s="135"/>
      <c r="L65" s="173"/>
      <c r="M65" s="135"/>
      <c r="N65" s="180"/>
      <c r="O65" s="181"/>
    </row>
    <row r="66" spans="1:15" ht="22.5">
      <c r="A66" s="172" t="s">
        <v>40</v>
      </c>
      <c r="B66" s="113">
        <v>1963</v>
      </c>
      <c r="C66" s="135" t="s">
        <v>4</v>
      </c>
      <c r="D66" s="173">
        <v>0</v>
      </c>
      <c r="E66" s="135">
        <v>0</v>
      </c>
      <c r="F66" s="173">
        <v>0</v>
      </c>
      <c r="G66" s="135">
        <v>0</v>
      </c>
      <c r="H66" s="173">
        <v>2</v>
      </c>
      <c r="I66" s="135">
        <v>0</v>
      </c>
      <c r="J66" s="173">
        <v>2</v>
      </c>
      <c r="K66" s="135">
        <v>0</v>
      </c>
      <c r="L66" s="173">
        <v>0</v>
      </c>
      <c r="M66" s="135">
        <v>0</v>
      </c>
      <c r="N66" s="174">
        <f aca="true" t="shared" si="12" ref="N66:O73">(D66+F66+H66+J66+L66)/5</f>
        <v>0.8</v>
      </c>
      <c r="O66" s="175">
        <f t="shared" si="12"/>
        <v>0</v>
      </c>
    </row>
    <row r="67" spans="1:15" ht="11.25">
      <c r="A67" s="172"/>
      <c r="B67" s="113"/>
      <c r="C67" s="135" t="s">
        <v>5</v>
      </c>
      <c r="D67" s="173">
        <v>0</v>
      </c>
      <c r="E67" s="135">
        <v>0</v>
      </c>
      <c r="F67" s="173">
        <v>1</v>
      </c>
      <c r="G67" s="135">
        <v>0</v>
      </c>
      <c r="H67" s="173">
        <v>0</v>
      </c>
      <c r="I67" s="135">
        <v>1</v>
      </c>
      <c r="J67" s="173">
        <v>0</v>
      </c>
      <c r="K67" s="135">
        <v>0</v>
      </c>
      <c r="L67" s="173">
        <v>0</v>
      </c>
      <c r="M67" s="135">
        <v>0</v>
      </c>
      <c r="N67" s="174">
        <f t="shared" si="12"/>
        <v>0.2</v>
      </c>
      <c r="O67" s="175">
        <f t="shared" si="12"/>
        <v>0.2</v>
      </c>
    </row>
    <row r="68" spans="1:15" ht="11.25">
      <c r="A68" s="172"/>
      <c r="B68" s="113"/>
      <c r="C68" s="135" t="s">
        <v>6</v>
      </c>
      <c r="D68" s="173">
        <v>0</v>
      </c>
      <c r="E68" s="135">
        <v>0</v>
      </c>
      <c r="F68" s="173">
        <v>0</v>
      </c>
      <c r="G68" s="135">
        <v>0</v>
      </c>
      <c r="H68" s="173">
        <v>0</v>
      </c>
      <c r="I68" s="135">
        <v>0</v>
      </c>
      <c r="J68" s="173">
        <v>0</v>
      </c>
      <c r="K68" s="135">
        <v>0</v>
      </c>
      <c r="L68" s="173">
        <v>0</v>
      </c>
      <c r="M68" s="135">
        <v>0</v>
      </c>
      <c r="N68" s="174">
        <f t="shared" si="12"/>
        <v>0</v>
      </c>
      <c r="O68" s="175">
        <f t="shared" si="12"/>
        <v>0</v>
      </c>
    </row>
    <row r="69" spans="1:15" ht="11.25">
      <c r="A69" s="172"/>
      <c r="B69" s="113"/>
      <c r="C69" s="135" t="s">
        <v>7</v>
      </c>
      <c r="D69" s="173">
        <v>0</v>
      </c>
      <c r="E69" s="135">
        <v>0</v>
      </c>
      <c r="F69" s="173">
        <v>0</v>
      </c>
      <c r="G69" s="135">
        <v>1</v>
      </c>
      <c r="H69" s="173">
        <v>0</v>
      </c>
      <c r="I69" s="135">
        <v>0</v>
      </c>
      <c r="J69" s="173">
        <v>0</v>
      </c>
      <c r="K69" s="135">
        <v>0</v>
      </c>
      <c r="L69" s="173">
        <v>0</v>
      </c>
      <c r="M69" s="135">
        <v>0</v>
      </c>
      <c r="N69" s="174">
        <f t="shared" si="12"/>
        <v>0</v>
      </c>
      <c r="O69" s="175">
        <f t="shared" si="12"/>
        <v>0.2</v>
      </c>
    </row>
    <row r="70" spans="1:15" ht="11.25">
      <c r="A70" s="172"/>
      <c r="B70" s="113"/>
      <c r="C70" s="135" t="s">
        <v>8</v>
      </c>
      <c r="D70" s="173">
        <v>0</v>
      </c>
      <c r="E70" s="135">
        <v>0</v>
      </c>
      <c r="F70" s="173">
        <v>0</v>
      </c>
      <c r="G70" s="135">
        <v>0</v>
      </c>
      <c r="H70" s="173">
        <v>0</v>
      </c>
      <c r="I70" s="135">
        <v>0</v>
      </c>
      <c r="J70" s="173">
        <v>0</v>
      </c>
      <c r="K70" s="135">
        <v>0</v>
      </c>
      <c r="L70" s="173">
        <v>0</v>
      </c>
      <c r="M70" s="135">
        <v>0</v>
      </c>
      <c r="N70" s="174">
        <f t="shared" si="12"/>
        <v>0</v>
      </c>
      <c r="O70" s="175">
        <f t="shared" si="12"/>
        <v>0</v>
      </c>
    </row>
    <row r="71" spans="1:15" ht="11.25">
      <c r="A71" s="172"/>
      <c r="B71" s="113"/>
      <c r="C71" s="135" t="s">
        <v>9</v>
      </c>
      <c r="D71" s="173">
        <v>1</v>
      </c>
      <c r="E71" s="135">
        <v>1</v>
      </c>
      <c r="F71" s="173">
        <v>2</v>
      </c>
      <c r="G71" s="135">
        <v>0</v>
      </c>
      <c r="H71" s="173">
        <v>1</v>
      </c>
      <c r="I71" s="135">
        <v>0</v>
      </c>
      <c r="J71" s="173">
        <v>2</v>
      </c>
      <c r="K71" s="135">
        <v>0</v>
      </c>
      <c r="L71" s="173">
        <v>3</v>
      </c>
      <c r="M71" s="135">
        <v>0</v>
      </c>
      <c r="N71" s="174">
        <f t="shared" si="12"/>
        <v>1.8</v>
      </c>
      <c r="O71" s="175">
        <f t="shared" si="12"/>
        <v>0.2</v>
      </c>
    </row>
    <row r="72" spans="1:15" ht="11.25">
      <c r="A72" s="172"/>
      <c r="B72" s="113"/>
      <c r="C72" s="135" t="s">
        <v>22</v>
      </c>
      <c r="D72" s="173">
        <v>0</v>
      </c>
      <c r="E72" s="135">
        <v>0</v>
      </c>
      <c r="F72" s="173">
        <v>0</v>
      </c>
      <c r="G72" s="135">
        <v>0</v>
      </c>
      <c r="H72" s="173">
        <v>0</v>
      </c>
      <c r="I72" s="135">
        <v>0</v>
      </c>
      <c r="J72" s="173">
        <v>0</v>
      </c>
      <c r="K72" s="135">
        <v>0</v>
      </c>
      <c r="L72" s="173">
        <v>0</v>
      </c>
      <c r="M72" s="135">
        <v>0</v>
      </c>
      <c r="N72" s="174">
        <f t="shared" si="12"/>
        <v>0</v>
      </c>
      <c r="O72" s="175">
        <f t="shared" si="12"/>
        <v>0</v>
      </c>
    </row>
    <row r="73" spans="1:15" s="170" customFormat="1" ht="11.25">
      <c r="A73" s="172"/>
      <c r="B73" s="113"/>
      <c r="C73" s="114" t="s">
        <v>10</v>
      </c>
      <c r="D73" s="177">
        <f aca="true" t="shared" si="13" ref="D73:K73">SUM(D66:D72)</f>
        <v>1</v>
      </c>
      <c r="E73" s="114">
        <f t="shared" si="13"/>
        <v>1</v>
      </c>
      <c r="F73" s="177">
        <f t="shared" si="13"/>
        <v>3</v>
      </c>
      <c r="G73" s="114">
        <f t="shared" si="13"/>
        <v>1</v>
      </c>
      <c r="H73" s="177">
        <f t="shared" si="13"/>
        <v>3</v>
      </c>
      <c r="I73" s="114">
        <f t="shared" si="13"/>
        <v>1</v>
      </c>
      <c r="J73" s="177">
        <f t="shared" si="13"/>
        <v>4</v>
      </c>
      <c r="K73" s="114">
        <f t="shared" si="13"/>
        <v>0</v>
      </c>
      <c r="L73" s="177">
        <f>SUM(L66:L72)</f>
        <v>3</v>
      </c>
      <c r="M73" s="114">
        <f>SUM(M66:M72)</f>
        <v>0</v>
      </c>
      <c r="N73" s="178">
        <f t="shared" si="12"/>
        <v>2.8</v>
      </c>
      <c r="O73" s="179">
        <f t="shared" si="12"/>
        <v>0.6</v>
      </c>
    </row>
    <row r="74" spans="1:15" ht="11.25">
      <c r="A74" s="172"/>
      <c r="B74" s="113"/>
      <c r="C74" s="135"/>
      <c r="D74" s="173"/>
      <c r="E74" s="135"/>
      <c r="F74" s="173"/>
      <c r="G74" s="135"/>
      <c r="H74" s="173"/>
      <c r="I74" s="135"/>
      <c r="J74" s="173"/>
      <c r="K74" s="135"/>
      <c r="L74" s="173"/>
      <c r="M74" s="135"/>
      <c r="N74" s="180"/>
      <c r="O74" s="181"/>
    </row>
    <row r="75" spans="1:15" ht="22.5">
      <c r="A75" s="172" t="s">
        <v>43</v>
      </c>
      <c r="B75" s="113">
        <v>1963</v>
      </c>
      <c r="C75" s="135" t="s">
        <v>4</v>
      </c>
      <c r="D75" s="173">
        <v>5</v>
      </c>
      <c r="E75" s="135">
        <v>0</v>
      </c>
      <c r="F75" s="173">
        <v>2</v>
      </c>
      <c r="G75" s="135">
        <v>1</v>
      </c>
      <c r="H75" s="173">
        <v>6</v>
      </c>
      <c r="I75" s="135">
        <v>2</v>
      </c>
      <c r="J75" s="173">
        <v>2</v>
      </c>
      <c r="K75" s="135">
        <v>0</v>
      </c>
      <c r="L75" s="173">
        <v>4</v>
      </c>
      <c r="M75" s="135">
        <v>1</v>
      </c>
      <c r="N75" s="174">
        <f aca="true" t="shared" si="14" ref="N75:O82">(D75+F75+H75+J75+L75)/5</f>
        <v>3.8</v>
      </c>
      <c r="O75" s="175">
        <f t="shared" si="14"/>
        <v>0.8</v>
      </c>
    </row>
    <row r="76" spans="1:15" ht="11.25">
      <c r="A76" s="172"/>
      <c r="B76" s="113"/>
      <c r="C76" s="135" t="s">
        <v>5</v>
      </c>
      <c r="D76" s="173">
        <v>0</v>
      </c>
      <c r="E76" s="135">
        <v>0</v>
      </c>
      <c r="F76" s="173">
        <v>0</v>
      </c>
      <c r="G76" s="135">
        <v>1</v>
      </c>
      <c r="H76" s="173">
        <v>0</v>
      </c>
      <c r="I76" s="135">
        <v>0</v>
      </c>
      <c r="J76" s="173">
        <v>0</v>
      </c>
      <c r="K76" s="135">
        <v>1</v>
      </c>
      <c r="L76" s="173">
        <v>0</v>
      </c>
      <c r="M76" s="135">
        <v>0</v>
      </c>
      <c r="N76" s="174">
        <f t="shared" si="14"/>
        <v>0</v>
      </c>
      <c r="O76" s="175">
        <f t="shared" si="14"/>
        <v>0.4</v>
      </c>
    </row>
    <row r="77" spans="1:15" ht="11.25">
      <c r="A77" s="172"/>
      <c r="B77" s="113"/>
      <c r="C77" s="135" t="s">
        <v>6</v>
      </c>
      <c r="D77" s="173">
        <v>0</v>
      </c>
      <c r="E77" s="135">
        <v>0</v>
      </c>
      <c r="F77" s="173">
        <v>0</v>
      </c>
      <c r="G77" s="135">
        <v>0</v>
      </c>
      <c r="H77" s="173">
        <v>0</v>
      </c>
      <c r="I77" s="135">
        <v>0</v>
      </c>
      <c r="J77" s="173">
        <v>0</v>
      </c>
      <c r="K77" s="135">
        <v>0</v>
      </c>
      <c r="L77" s="173">
        <v>0</v>
      </c>
      <c r="M77" s="135">
        <v>0</v>
      </c>
      <c r="N77" s="174">
        <f t="shared" si="14"/>
        <v>0</v>
      </c>
      <c r="O77" s="175">
        <f t="shared" si="14"/>
        <v>0</v>
      </c>
    </row>
    <row r="78" spans="1:15" ht="11.25">
      <c r="A78" s="172"/>
      <c r="B78" s="113"/>
      <c r="C78" s="135" t="s">
        <v>7</v>
      </c>
      <c r="D78" s="173">
        <v>0</v>
      </c>
      <c r="E78" s="135">
        <v>1</v>
      </c>
      <c r="F78" s="173">
        <v>0</v>
      </c>
      <c r="G78" s="135">
        <v>0</v>
      </c>
      <c r="H78" s="173">
        <v>0</v>
      </c>
      <c r="I78" s="135">
        <v>0</v>
      </c>
      <c r="J78" s="173">
        <v>0</v>
      </c>
      <c r="K78" s="135">
        <v>0</v>
      </c>
      <c r="L78" s="173">
        <v>0</v>
      </c>
      <c r="M78" s="135">
        <v>0</v>
      </c>
      <c r="N78" s="174">
        <f t="shared" si="14"/>
        <v>0</v>
      </c>
      <c r="O78" s="175">
        <f t="shared" si="14"/>
        <v>0.2</v>
      </c>
    </row>
    <row r="79" spans="1:15" ht="11.25">
      <c r="A79" s="172"/>
      <c r="B79" s="113"/>
      <c r="C79" s="135" t="s">
        <v>8</v>
      </c>
      <c r="D79" s="173">
        <v>0</v>
      </c>
      <c r="E79" s="135">
        <v>0</v>
      </c>
      <c r="F79" s="173">
        <v>0</v>
      </c>
      <c r="G79" s="135">
        <v>0</v>
      </c>
      <c r="H79" s="173">
        <v>0</v>
      </c>
      <c r="I79" s="135">
        <v>0</v>
      </c>
      <c r="J79" s="173">
        <v>0</v>
      </c>
      <c r="K79" s="135">
        <v>0</v>
      </c>
      <c r="L79" s="173">
        <v>0</v>
      </c>
      <c r="M79" s="135">
        <v>0</v>
      </c>
      <c r="N79" s="174">
        <f t="shared" si="14"/>
        <v>0</v>
      </c>
      <c r="O79" s="175">
        <f t="shared" si="14"/>
        <v>0</v>
      </c>
    </row>
    <row r="80" spans="1:15" ht="11.25">
      <c r="A80" s="172"/>
      <c r="B80" s="113"/>
      <c r="C80" s="135" t="s">
        <v>9</v>
      </c>
      <c r="D80" s="173">
        <v>5</v>
      </c>
      <c r="E80" s="135">
        <v>1</v>
      </c>
      <c r="F80" s="173">
        <v>4</v>
      </c>
      <c r="G80" s="135">
        <v>2</v>
      </c>
      <c r="H80" s="173">
        <v>1</v>
      </c>
      <c r="I80" s="135">
        <v>3</v>
      </c>
      <c r="J80" s="173">
        <v>1</v>
      </c>
      <c r="K80" s="135">
        <v>0</v>
      </c>
      <c r="L80" s="173">
        <v>0</v>
      </c>
      <c r="M80" s="135">
        <v>1</v>
      </c>
      <c r="N80" s="174">
        <f t="shared" si="14"/>
        <v>2.2</v>
      </c>
      <c r="O80" s="175">
        <f t="shared" si="14"/>
        <v>1.4</v>
      </c>
    </row>
    <row r="81" spans="1:15" ht="11.25">
      <c r="A81" s="172"/>
      <c r="B81" s="113"/>
      <c r="C81" s="135" t="s">
        <v>22</v>
      </c>
      <c r="D81" s="173">
        <v>0</v>
      </c>
      <c r="E81" s="135">
        <v>0</v>
      </c>
      <c r="F81" s="173">
        <v>0</v>
      </c>
      <c r="G81" s="135">
        <v>0</v>
      </c>
      <c r="H81" s="173">
        <v>0</v>
      </c>
      <c r="I81" s="135">
        <v>0</v>
      </c>
      <c r="J81" s="173">
        <v>0</v>
      </c>
      <c r="K81" s="135">
        <v>0</v>
      </c>
      <c r="L81" s="173">
        <v>0</v>
      </c>
      <c r="M81" s="135">
        <v>0</v>
      </c>
      <c r="N81" s="174">
        <f t="shared" si="14"/>
        <v>0</v>
      </c>
      <c r="O81" s="175">
        <f t="shared" si="14"/>
        <v>0</v>
      </c>
    </row>
    <row r="82" spans="1:15" s="170" customFormat="1" ht="11.25">
      <c r="A82" s="172"/>
      <c r="B82" s="113"/>
      <c r="C82" s="114" t="s">
        <v>10</v>
      </c>
      <c r="D82" s="177">
        <f aca="true" t="shared" si="15" ref="D82:K82">SUM(D75:D81)</f>
        <v>10</v>
      </c>
      <c r="E82" s="114">
        <f t="shared" si="15"/>
        <v>2</v>
      </c>
      <c r="F82" s="177">
        <f t="shared" si="15"/>
        <v>6</v>
      </c>
      <c r="G82" s="114">
        <f t="shared" si="15"/>
        <v>4</v>
      </c>
      <c r="H82" s="177">
        <f t="shared" si="15"/>
        <v>7</v>
      </c>
      <c r="I82" s="114">
        <f t="shared" si="15"/>
        <v>5</v>
      </c>
      <c r="J82" s="177">
        <f t="shared" si="15"/>
        <v>3</v>
      </c>
      <c r="K82" s="114">
        <f t="shared" si="15"/>
        <v>1</v>
      </c>
      <c r="L82" s="177">
        <f>SUM(L75:L81)</f>
        <v>4</v>
      </c>
      <c r="M82" s="114">
        <f>SUM(M75:M81)</f>
        <v>2</v>
      </c>
      <c r="N82" s="178">
        <f t="shared" si="14"/>
        <v>6</v>
      </c>
      <c r="O82" s="179">
        <f t="shared" si="14"/>
        <v>2.8</v>
      </c>
    </row>
    <row r="83" spans="1:15" s="170" customFormat="1" ht="11.25">
      <c r="A83" s="172"/>
      <c r="B83" s="113"/>
      <c r="C83" s="114"/>
      <c r="D83" s="177"/>
      <c r="E83" s="114"/>
      <c r="F83" s="177"/>
      <c r="G83" s="114"/>
      <c r="H83" s="177"/>
      <c r="I83" s="114"/>
      <c r="J83" s="177"/>
      <c r="K83" s="114"/>
      <c r="L83" s="177"/>
      <c r="M83" s="114"/>
      <c r="N83" s="180"/>
      <c r="O83" s="181"/>
    </row>
    <row r="84" spans="1:15" s="170" customFormat="1" ht="22.5">
      <c r="A84" s="172" t="s">
        <v>111</v>
      </c>
      <c r="B84" s="113">
        <v>2002</v>
      </c>
      <c r="C84" s="135" t="s">
        <v>4</v>
      </c>
      <c r="D84" s="173">
        <v>12</v>
      </c>
      <c r="E84" s="135">
        <v>1</v>
      </c>
      <c r="F84" s="173">
        <v>4</v>
      </c>
      <c r="G84" s="135">
        <v>0</v>
      </c>
      <c r="H84" s="173">
        <v>14</v>
      </c>
      <c r="I84" s="135">
        <v>3</v>
      </c>
      <c r="J84" s="173">
        <v>4</v>
      </c>
      <c r="K84" s="135">
        <v>1</v>
      </c>
      <c r="L84" s="173">
        <v>9</v>
      </c>
      <c r="M84" s="135">
        <v>0</v>
      </c>
      <c r="N84" s="174">
        <f aca="true" t="shared" si="16" ref="N84:O91">(D84+F84+H84+J84+L84)/5</f>
        <v>8.6</v>
      </c>
      <c r="O84" s="175">
        <f t="shared" si="16"/>
        <v>1</v>
      </c>
    </row>
    <row r="85" spans="1:15" s="170" customFormat="1" ht="11.25">
      <c r="A85" s="172"/>
      <c r="B85" s="113"/>
      <c r="C85" s="135" t="s">
        <v>5</v>
      </c>
      <c r="D85" s="173">
        <v>0</v>
      </c>
      <c r="E85" s="135">
        <v>1</v>
      </c>
      <c r="F85" s="173">
        <v>0</v>
      </c>
      <c r="G85" s="135">
        <v>0</v>
      </c>
      <c r="H85" s="173">
        <v>0</v>
      </c>
      <c r="I85" s="135">
        <v>0</v>
      </c>
      <c r="J85" s="173">
        <v>0</v>
      </c>
      <c r="K85" s="135">
        <v>0</v>
      </c>
      <c r="L85" s="173">
        <v>0</v>
      </c>
      <c r="M85" s="135">
        <v>0</v>
      </c>
      <c r="N85" s="174">
        <f t="shared" si="16"/>
        <v>0</v>
      </c>
      <c r="O85" s="175">
        <f t="shared" si="16"/>
        <v>0.2</v>
      </c>
    </row>
    <row r="86" spans="1:15" s="170" customFormat="1" ht="11.25">
      <c r="A86" s="172"/>
      <c r="B86" s="113"/>
      <c r="C86" s="135" t="s">
        <v>6</v>
      </c>
      <c r="D86" s="173">
        <v>0</v>
      </c>
      <c r="E86" s="135">
        <v>1</v>
      </c>
      <c r="F86" s="173">
        <v>0</v>
      </c>
      <c r="G86" s="135">
        <v>0</v>
      </c>
      <c r="H86" s="173">
        <v>0</v>
      </c>
      <c r="I86" s="135">
        <v>0</v>
      </c>
      <c r="J86" s="173">
        <v>0</v>
      </c>
      <c r="K86" s="135">
        <v>0</v>
      </c>
      <c r="L86" s="173">
        <v>0</v>
      </c>
      <c r="M86" s="135">
        <v>0</v>
      </c>
      <c r="N86" s="174">
        <f t="shared" si="16"/>
        <v>0</v>
      </c>
      <c r="O86" s="175">
        <f t="shared" si="16"/>
        <v>0.2</v>
      </c>
    </row>
    <row r="87" spans="1:15" s="170" customFormat="1" ht="11.25">
      <c r="A87" s="172"/>
      <c r="B87" s="113"/>
      <c r="C87" s="135" t="s">
        <v>7</v>
      </c>
      <c r="D87" s="173">
        <v>0</v>
      </c>
      <c r="E87" s="135">
        <v>0</v>
      </c>
      <c r="F87" s="173">
        <v>0</v>
      </c>
      <c r="G87" s="135">
        <v>0</v>
      </c>
      <c r="H87" s="173">
        <v>1</v>
      </c>
      <c r="I87" s="135">
        <v>0</v>
      </c>
      <c r="J87" s="173">
        <v>0</v>
      </c>
      <c r="K87" s="135">
        <v>0</v>
      </c>
      <c r="L87" s="173">
        <v>0</v>
      </c>
      <c r="M87" s="135">
        <v>0</v>
      </c>
      <c r="N87" s="174">
        <f t="shared" si="16"/>
        <v>0.2</v>
      </c>
      <c r="O87" s="175">
        <f t="shared" si="16"/>
        <v>0</v>
      </c>
    </row>
    <row r="88" spans="1:15" s="170" customFormat="1" ht="11.25">
      <c r="A88" s="172"/>
      <c r="B88" s="113"/>
      <c r="C88" s="135" t="s">
        <v>8</v>
      </c>
      <c r="D88" s="173">
        <v>0</v>
      </c>
      <c r="E88" s="135">
        <v>0</v>
      </c>
      <c r="F88" s="173">
        <v>0</v>
      </c>
      <c r="G88" s="135">
        <v>0</v>
      </c>
      <c r="H88" s="173">
        <v>0</v>
      </c>
      <c r="I88" s="135">
        <v>0</v>
      </c>
      <c r="J88" s="173">
        <v>0</v>
      </c>
      <c r="K88" s="135">
        <v>0</v>
      </c>
      <c r="L88" s="173">
        <v>0</v>
      </c>
      <c r="M88" s="135">
        <v>1</v>
      </c>
      <c r="N88" s="174">
        <f t="shared" si="16"/>
        <v>0</v>
      </c>
      <c r="O88" s="175">
        <f t="shared" si="16"/>
        <v>0.2</v>
      </c>
    </row>
    <row r="89" spans="1:15" s="170" customFormat="1" ht="11.25">
      <c r="A89" s="172"/>
      <c r="B89" s="113"/>
      <c r="C89" s="135" t="s">
        <v>9</v>
      </c>
      <c r="D89" s="173">
        <v>0</v>
      </c>
      <c r="E89" s="135">
        <v>0</v>
      </c>
      <c r="F89" s="173">
        <v>0</v>
      </c>
      <c r="G89" s="135">
        <v>0</v>
      </c>
      <c r="H89" s="173">
        <v>0</v>
      </c>
      <c r="I89" s="135">
        <v>0</v>
      </c>
      <c r="J89" s="173">
        <v>0</v>
      </c>
      <c r="K89" s="135">
        <v>0</v>
      </c>
      <c r="L89" s="173">
        <v>1</v>
      </c>
      <c r="M89" s="135">
        <v>0</v>
      </c>
      <c r="N89" s="174">
        <f t="shared" si="16"/>
        <v>0.2</v>
      </c>
      <c r="O89" s="175">
        <f t="shared" si="16"/>
        <v>0</v>
      </c>
    </row>
    <row r="90" spans="1:15" s="170" customFormat="1" ht="11.25">
      <c r="A90" s="172"/>
      <c r="B90" s="113"/>
      <c r="C90" s="135" t="s">
        <v>22</v>
      </c>
      <c r="D90" s="173">
        <v>0</v>
      </c>
      <c r="E90" s="135">
        <v>0</v>
      </c>
      <c r="F90" s="173">
        <v>0</v>
      </c>
      <c r="G90" s="135">
        <v>0</v>
      </c>
      <c r="H90" s="173">
        <v>0</v>
      </c>
      <c r="I90" s="135">
        <v>0</v>
      </c>
      <c r="J90" s="173">
        <v>0</v>
      </c>
      <c r="K90" s="135">
        <v>0</v>
      </c>
      <c r="L90" s="173">
        <v>0</v>
      </c>
      <c r="M90" s="135">
        <v>0</v>
      </c>
      <c r="N90" s="174">
        <f t="shared" si="16"/>
        <v>0</v>
      </c>
      <c r="O90" s="175">
        <f t="shared" si="16"/>
        <v>0</v>
      </c>
    </row>
    <row r="91" spans="1:15" s="170" customFormat="1" ht="11.25">
      <c r="A91" s="172"/>
      <c r="B91" s="113"/>
      <c r="C91" s="114" t="s">
        <v>10</v>
      </c>
      <c r="D91" s="177">
        <f aca="true" t="shared" si="17" ref="D91:K91">SUM(D84:D90)</f>
        <v>12</v>
      </c>
      <c r="E91" s="114">
        <f t="shared" si="17"/>
        <v>3</v>
      </c>
      <c r="F91" s="177">
        <f t="shared" si="17"/>
        <v>4</v>
      </c>
      <c r="G91" s="114">
        <f t="shared" si="17"/>
        <v>0</v>
      </c>
      <c r="H91" s="177">
        <f t="shared" si="17"/>
        <v>15</v>
      </c>
      <c r="I91" s="114">
        <f t="shared" si="17"/>
        <v>3</v>
      </c>
      <c r="J91" s="177">
        <f t="shared" si="17"/>
        <v>4</v>
      </c>
      <c r="K91" s="114">
        <f t="shared" si="17"/>
        <v>1</v>
      </c>
      <c r="L91" s="177">
        <f>SUM(L84:L90)</f>
        <v>10</v>
      </c>
      <c r="M91" s="114">
        <f>SUM(M84:M90)</f>
        <v>1</v>
      </c>
      <c r="N91" s="178">
        <f t="shared" si="16"/>
        <v>9</v>
      </c>
      <c r="O91" s="179">
        <f t="shared" si="16"/>
        <v>1.6</v>
      </c>
    </row>
    <row r="92" spans="1:15" ht="11.25">
      <c r="A92" s="172"/>
      <c r="B92" s="113"/>
      <c r="C92" s="114"/>
      <c r="D92" s="173"/>
      <c r="E92" s="135"/>
      <c r="F92" s="173"/>
      <c r="G92" s="135"/>
      <c r="H92" s="173"/>
      <c r="I92" s="135"/>
      <c r="J92" s="173"/>
      <c r="K92" s="135"/>
      <c r="L92" s="173"/>
      <c r="M92" s="135"/>
      <c r="N92" s="180"/>
      <c r="O92" s="181"/>
    </row>
    <row r="93" spans="1:15" ht="22.5">
      <c r="A93" s="172" t="s">
        <v>48</v>
      </c>
      <c r="B93" s="113">
        <v>1963</v>
      </c>
      <c r="C93" s="135" t="s">
        <v>4</v>
      </c>
      <c r="D93" s="173">
        <v>10</v>
      </c>
      <c r="E93" s="135">
        <v>3</v>
      </c>
      <c r="F93" s="173">
        <v>20</v>
      </c>
      <c r="G93" s="135">
        <v>0</v>
      </c>
      <c r="H93" s="173">
        <v>13</v>
      </c>
      <c r="I93" s="135">
        <v>2</v>
      </c>
      <c r="J93" s="173">
        <v>14</v>
      </c>
      <c r="K93" s="135">
        <v>1</v>
      </c>
      <c r="L93" s="173">
        <v>16</v>
      </c>
      <c r="M93" s="135">
        <v>3</v>
      </c>
      <c r="N93" s="174">
        <f aca="true" t="shared" si="18" ref="N93:O100">(D93+F93+H93+J93+L93)/5</f>
        <v>14.6</v>
      </c>
      <c r="O93" s="175">
        <f t="shared" si="18"/>
        <v>1.8</v>
      </c>
    </row>
    <row r="94" spans="1:15" ht="11.25">
      <c r="A94" s="172"/>
      <c r="B94" s="113"/>
      <c r="C94" s="135" t="s">
        <v>5</v>
      </c>
      <c r="D94" s="173">
        <v>2</v>
      </c>
      <c r="E94" s="135">
        <v>0</v>
      </c>
      <c r="F94" s="173">
        <v>0</v>
      </c>
      <c r="G94" s="135">
        <v>0</v>
      </c>
      <c r="H94" s="173">
        <v>1</v>
      </c>
      <c r="I94" s="135">
        <v>1</v>
      </c>
      <c r="J94" s="173">
        <v>0</v>
      </c>
      <c r="K94" s="135">
        <v>1</v>
      </c>
      <c r="L94" s="173">
        <v>0</v>
      </c>
      <c r="M94" s="135">
        <v>0</v>
      </c>
      <c r="N94" s="174">
        <f t="shared" si="18"/>
        <v>0.6</v>
      </c>
      <c r="O94" s="175">
        <f t="shared" si="18"/>
        <v>0.4</v>
      </c>
    </row>
    <row r="95" spans="1:15" ht="11.25">
      <c r="A95" s="172"/>
      <c r="B95" s="113"/>
      <c r="C95" s="135" t="s">
        <v>6</v>
      </c>
      <c r="D95" s="173">
        <v>0</v>
      </c>
      <c r="E95" s="135">
        <v>0</v>
      </c>
      <c r="F95" s="173">
        <v>0</v>
      </c>
      <c r="G95" s="135">
        <v>0</v>
      </c>
      <c r="H95" s="173">
        <v>0</v>
      </c>
      <c r="I95" s="135">
        <v>0</v>
      </c>
      <c r="J95" s="173">
        <v>0</v>
      </c>
      <c r="K95" s="135">
        <v>0</v>
      </c>
      <c r="L95" s="173">
        <v>0</v>
      </c>
      <c r="M95" s="135">
        <v>0</v>
      </c>
      <c r="N95" s="174">
        <f t="shared" si="18"/>
        <v>0</v>
      </c>
      <c r="O95" s="175">
        <f t="shared" si="18"/>
        <v>0</v>
      </c>
    </row>
    <row r="96" spans="1:15" ht="11.25">
      <c r="A96" s="172"/>
      <c r="B96" s="113"/>
      <c r="C96" s="135" t="s">
        <v>7</v>
      </c>
      <c r="D96" s="173">
        <v>1</v>
      </c>
      <c r="E96" s="135">
        <v>0</v>
      </c>
      <c r="F96" s="173">
        <v>4</v>
      </c>
      <c r="G96" s="135">
        <v>1</v>
      </c>
      <c r="H96" s="173">
        <v>0</v>
      </c>
      <c r="I96" s="135">
        <v>1</v>
      </c>
      <c r="J96" s="173">
        <v>1</v>
      </c>
      <c r="K96" s="135">
        <v>0</v>
      </c>
      <c r="L96" s="173">
        <v>0</v>
      </c>
      <c r="M96" s="135">
        <v>0</v>
      </c>
      <c r="N96" s="174">
        <f t="shared" si="18"/>
        <v>1.2</v>
      </c>
      <c r="O96" s="175">
        <f t="shared" si="18"/>
        <v>0.4</v>
      </c>
    </row>
    <row r="97" spans="1:15" ht="11.25">
      <c r="A97" s="172"/>
      <c r="B97" s="113"/>
      <c r="C97" s="135" t="s">
        <v>8</v>
      </c>
      <c r="D97" s="173">
        <v>0</v>
      </c>
      <c r="E97" s="135">
        <v>0</v>
      </c>
      <c r="F97" s="173">
        <v>0</v>
      </c>
      <c r="G97" s="135">
        <v>0</v>
      </c>
      <c r="H97" s="173">
        <v>0</v>
      </c>
      <c r="I97" s="135">
        <v>0</v>
      </c>
      <c r="J97" s="173">
        <v>0</v>
      </c>
      <c r="K97" s="135">
        <v>0</v>
      </c>
      <c r="L97" s="173">
        <v>0</v>
      </c>
      <c r="M97" s="135">
        <v>0</v>
      </c>
      <c r="N97" s="174">
        <f t="shared" si="18"/>
        <v>0</v>
      </c>
      <c r="O97" s="175">
        <f t="shared" si="18"/>
        <v>0</v>
      </c>
    </row>
    <row r="98" spans="1:15" ht="11.25">
      <c r="A98" s="172"/>
      <c r="B98" s="113"/>
      <c r="C98" s="135" t="s">
        <v>9</v>
      </c>
      <c r="D98" s="173">
        <v>11</v>
      </c>
      <c r="E98" s="135">
        <v>2</v>
      </c>
      <c r="F98" s="173">
        <v>15</v>
      </c>
      <c r="G98" s="135">
        <v>1</v>
      </c>
      <c r="H98" s="173">
        <v>11</v>
      </c>
      <c r="I98" s="135">
        <v>2</v>
      </c>
      <c r="J98" s="173">
        <v>4</v>
      </c>
      <c r="K98" s="135">
        <v>0</v>
      </c>
      <c r="L98" s="173">
        <v>11</v>
      </c>
      <c r="M98" s="135">
        <v>1</v>
      </c>
      <c r="N98" s="174">
        <f t="shared" si="18"/>
        <v>10.4</v>
      </c>
      <c r="O98" s="175">
        <f t="shared" si="18"/>
        <v>1.2</v>
      </c>
    </row>
    <row r="99" spans="1:15" ht="11.25">
      <c r="A99" s="172"/>
      <c r="B99" s="113"/>
      <c r="C99" s="135" t="s">
        <v>22</v>
      </c>
      <c r="D99" s="173">
        <v>0</v>
      </c>
      <c r="E99" s="135">
        <v>0</v>
      </c>
      <c r="F99" s="173">
        <v>0</v>
      </c>
      <c r="G99" s="135">
        <v>0</v>
      </c>
      <c r="H99" s="173">
        <v>1</v>
      </c>
      <c r="I99" s="135">
        <v>0</v>
      </c>
      <c r="J99" s="173">
        <v>0</v>
      </c>
      <c r="K99" s="135">
        <v>0</v>
      </c>
      <c r="L99" s="173">
        <v>0</v>
      </c>
      <c r="M99" s="135">
        <v>0</v>
      </c>
      <c r="N99" s="174">
        <f t="shared" si="18"/>
        <v>0.2</v>
      </c>
      <c r="O99" s="175">
        <f t="shared" si="18"/>
        <v>0</v>
      </c>
    </row>
    <row r="100" spans="1:15" s="170" customFormat="1" ht="11.25">
      <c r="A100" s="172"/>
      <c r="B100" s="113"/>
      <c r="C100" s="114" t="s">
        <v>10</v>
      </c>
      <c r="D100" s="177">
        <f aca="true" t="shared" si="19" ref="D100:K100">SUM(D93:D99)</f>
        <v>24</v>
      </c>
      <c r="E100" s="114">
        <f t="shared" si="19"/>
        <v>5</v>
      </c>
      <c r="F100" s="177">
        <f t="shared" si="19"/>
        <v>39</v>
      </c>
      <c r="G100" s="114">
        <f t="shared" si="19"/>
        <v>2</v>
      </c>
      <c r="H100" s="177">
        <f t="shared" si="19"/>
        <v>26</v>
      </c>
      <c r="I100" s="114">
        <f t="shared" si="19"/>
        <v>6</v>
      </c>
      <c r="J100" s="177">
        <f t="shared" si="19"/>
        <v>19</v>
      </c>
      <c r="K100" s="114">
        <f t="shared" si="19"/>
        <v>2</v>
      </c>
      <c r="L100" s="177">
        <f>SUM(L93:L99)</f>
        <v>27</v>
      </c>
      <c r="M100" s="114">
        <f>SUM(M93:M99)</f>
        <v>4</v>
      </c>
      <c r="N100" s="178">
        <f t="shared" si="18"/>
        <v>27</v>
      </c>
      <c r="O100" s="179">
        <f t="shared" si="18"/>
        <v>3.8</v>
      </c>
    </row>
    <row r="101" spans="1:15" s="170" customFormat="1" ht="11.25">
      <c r="A101" s="172"/>
      <c r="B101" s="113"/>
      <c r="C101" s="114"/>
      <c r="D101" s="177"/>
      <c r="E101" s="114"/>
      <c r="F101" s="177"/>
      <c r="G101" s="114"/>
      <c r="H101" s="177"/>
      <c r="I101" s="114"/>
      <c r="J101" s="177"/>
      <c r="K101" s="114"/>
      <c r="L101" s="177"/>
      <c r="M101" s="114"/>
      <c r="N101" s="180"/>
      <c r="O101" s="181"/>
    </row>
    <row r="102" spans="1:15" ht="22.5">
      <c r="A102" s="172" t="s">
        <v>115</v>
      </c>
      <c r="B102" s="113">
        <v>1963</v>
      </c>
      <c r="C102" s="135" t="s">
        <v>4</v>
      </c>
      <c r="D102" s="173">
        <v>9</v>
      </c>
      <c r="E102" s="135">
        <v>1</v>
      </c>
      <c r="F102" s="173">
        <v>27</v>
      </c>
      <c r="G102" s="135">
        <v>7</v>
      </c>
      <c r="H102" s="173">
        <v>19</v>
      </c>
      <c r="I102" s="135">
        <v>5</v>
      </c>
      <c r="J102" s="173">
        <v>13</v>
      </c>
      <c r="K102" s="135">
        <v>6</v>
      </c>
      <c r="L102" s="173">
        <v>26</v>
      </c>
      <c r="M102" s="135">
        <v>3</v>
      </c>
      <c r="N102" s="174">
        <f aca="true" t="shared" si="20" ref="N102:O109">(D102+F102+H102+J102+L102)/5</f>
        <v>18.8</v>
      </c>
      <c r="O102" s="175">
        <f t="shared" si="20"/>
        <v>4.4</v>
      </c>
    </row>
    <row r="103" spans="1:15" ht="11.25">
      <c r="A103" s="172"/>
      <c r="B103" s="113"/>
      <c r="C103" s="135" t="s">
        <v>5</v>
      </c>
      <c r="D103" s="173">
        <v>2</v>
      </c>
      <c r="E103" s="135">
        <v>1</v>
      </c>
      <c r="F103" s="173">
        <v>1</v>
      </c>
      <c r="G103" s="135">
        <v>1</v>
      </c>
      <c r="H103" s="173">
        <v>0</v>
      </c>
      <c r="I103" s="135">
        <v>1</v>
      </c>
      <c r="J103" s="173">
        <v>1</v>
      </c>
      <c r="K103" s="135">
        <v>1</v>
      </c>
      <c r="L103" s="173">
        <v>2</v>
      </c>
      <c r="M103" s="135">
        <v>1</v>
      </c>
      <c r="N103" s="174">
        <f t="shared" si="20"/>
        <v>1.2</v>
      </c>
      <c r="O103" s="175">
        <f t="shared" si="20"/>
        <v>1</v>
      </c>
    </row>
    <row r="104" spans="1:15" ht="11.25">
      <c r="A104" s="172"/>
      <c r="B104" s="113"/>
      <c r="C104" s="135" t="s">
        <v>6</v>
      </c>
      <c r="D104" s="173">
        <v>0</v>
      </c>
      <c r="E104" s="135">
        <v>0</v>
      </c>
      <c r="F104" s="173">
        <v>0</v>
      </c>
      <c r="G104" s="135">
        <v>0</v>
      </c>
      <c r="H104" s="173">
        <v>0</v>
      </c>
      <c r="I104" s="135">
        <v>0</v>
      </c>
      <c r="J104" s="173">
        <v>0</v>
      </c>
      <c r="K104" s="135">
        <v>0</v>
      </c>
      <c r="L104" s="173">
        <v>0</v>
      </c>
      <c r="M104" s="135">
        <v>0</v>
      </c>
      <c r="N104" s="174">
        <f t="shared" si="20"/>
        <v>0</v>
      </c>
      <c r="O104" s="175">
        <f t="shared" si="20"/>
        <v>0</v>
      </c>
    </row>
    <row r="105" spans="1:15" ht="11.25">
      <c r="A105" s="172"/>
      <c r="B105" s="113"/>
      <c r="C105" s="135" t="s">
        <v>7</v>
      </c>
      <c r="D105" s="173">
        <v>0</v>
      </c>
      <c r="E105" s="135">
        <v>0</v>
      </c>
      <c r="F105" s="173">
        <v>1</v>
      </c>
      <c r="G105" s="135">
        <v>0</v>
      </c>
      <c r="H105" s="173">
        <v>0</v>
      </c>
      <c r="I105" s="135">
        <v>0</v>
      </c>
      <c r="J105" s="173">
        <v>0</v>
      </c>
      <c r="K105" s="135">
        <v>0</v>
      </c>
      <c r="L105" s="173">
        <v>0</v>
      </c>
      <c r="M105" s="135">
        <v>0</v>
      </c>
      <c r="N105" s="174">
        <f t="shared" si="20"/>
        <v>0.2</v>
      </c>
      <c r="O105" s="175">
        <f t="shared" si="20"/>
        <v>0</v>
      </c>
    </row>
    <row r="106" spans="1:15" ht="11.25">
      <c r="A106" s="172"/>
      <c r="B106" s="113"/>
      <c r="C106" s="135" t="s">
        <v>8</v>
      </c>
      <c r="D106" s="173">
        <v>0</v>
      </c>
      <c r="E106" s="135">
        <v>0</v>
      </c>
      <c r="F106" s="173">
        <v>0</v>
      </c>
      <c r="G106" s="135">
        <v>0</v>
      </c>
      <c r="H106" s="173">
        <v>0</v>
      </c>
      <c r="I106" s="135">
        <v>0</v>
      </c>
      <c r="J106" s="173">
        <v>0</v>
      </c>
      <c r="K106" s="135">
        <v>0</v>
      </c>
      <c r="L106" s="173">
        <v>0</v>
      </c>
      <c r="M106" s="135">
        <v>0</v>
      </c>
      <c r="N106" s="174">
        <f t="shared" si="20"/>
        <v>0</v>
      </c>
      <c r="O106" s="175">
        <f t="shared" si="20"/>
        <v>0</v>
      </c>
    </row>
    <row r="107" spans="1:15" ht="11.25">
      <c r="A107" s="172"/>
      <c r="B107" s="113"/>
      <c r="C107" s="135" t="s">
        <v>9</v>
      </c>
      <c r="D107" s="173">
        <v>2</v>
      </c>
      <c r="E107" s="135">
        <v>0</v>
      </c>
      <c r="F107" s="173">
        <v>0</v>
      </c>
      <c r="G107" s="135">
        <v>1</v>
      </c>
      <c r="H107" s="173">
        <v>2</v>
      </c>
      <c r="I107" s="135">
        <v>0</v>
      </c>
      <c r="J107" s="173">
        <v>2</v>
      </c>
      <c r="K107" s="135">
        <v>0</v>
      </c>
      <c r="L107" s="173">
        <v>2</v>
      </c>
      <c r="M107" s="135">
        <v>0</v>
      </c>
      <c r="N107" s="174">
        <f t="shared" si="20"/>
        <v>1.6</v>
      </c>
      <c r="O107" s="175">
        <f t="shared" si="20"/>
        <v>0.2</v>
      </c>
    </row>
    <row r="108" spans="1:15" ht="11.25">
      <c r="A108" s="172"/>
      <c r="B108" s="113"/>
      <c r="C108" s="135" t="s">
        <v>22</v>
      </c>
      <c r="D108" s="173">
        <v>1</v>
      </c>
      <c r="E108" s="135">
        <v>0</v>
      </c>
      <c r="F108" s="173">
        <v>0</v>
      </c>
      <c r="G108" s="135">
        <v>0</v>
      </c>
      <c r="H108" s="173">
        <v>0</v>
      </c>
      <c r="I108" s="135">
        <v>0</v>
      </c>
      <c r="J108" s="173">
        <v>0</v>
      </c>
      <c r="K108" s="135">
        <v>0</v>
      </c>
      <c r="L108" s="173">
        <v>0</v>
      </c>
      <c r="M108" s="135">
        <v>0</v>
      </c>
      <c r="N108" s="174">
        <f t="shared" si="20"/>
        <v>0.2</v>
      </c>
      <c r="O108" s="175">
        <f t="shared" si="20"/>
        <v>0</v>
      </c>
    </row>
    <row r="109" spans="1:15" s="170" customFormat="1" ht="11.25">
      <c r="A109" s="171"/>
      <c r="B109" s="113"/>
      <c r="C109" s="114" t="s">
        <v>10</v>
      </c>
      <c r="D109" s="177">
        <f aca="true" t="shared" si="21" ref="D109:K109">SUM(D102:D108)</f>
        <v>14</v>
      </c>
      <c r="E109" s="114">
        <f t="shared" si="21"/>
        <v>2</v>
      </c>
      <c r="F109" s="177">
        <f t="shared" si="21"/>
        <v>29</v>
      </c>
      <c r="G109" s="114">
        <f t="shared" si="21"/>
        <v>9</v>
      </c>
      <c r="H109" s="177">
        <f t="shared" si="21"/>
        <v>21</v>
      </c>
      <c r="I109" s="114">
        <f t="shared" si="21"/>
        <v>6</v>
      </c>
      <c r="J109" s="177">
        <f t="shared" si="21"/>
        <v>16</v>
      </c>
      <c r="K109" s="114">
        <f t="shared" si="21"/>
        <v>7</v>
      </c>
      <c r="L109" s="177">
        <f>SUM(L102:L108)</f>
        <v>30</v>
      </c>
      <c r="M109" s="114">
        <f>SUM(M102:M108)</f>
        <v>4</v>
      </c>
      <c r="N109" s="178">
        <f t="shared" si="20"/>
        <v>22</v>
      </c>
      <c r="O109" s="179">
        <f t="shared" si="20"/>
        <v>5.6</v>
      </c>
    </row>
    <row r="110" spans="1:15" ht="11.25">
      <c r="A110" s="171"/>
      <c r="B110" s="113"/>
      <c r="C110" s="135"/>
      <c r="D110" s="173"/>
      <c r="E110" s="135"/>
      <c r="F110" s="173"/>
      <c r="G110" s="135"/>
      <c r="H110" s="173"/>
      <c r="I110" s="135"/>
      <c r="J110" s="173"/>
      <c r="K110" s="135"/>
      <c r="L110" s="173"/>
      <c r="M110" s="135"/>
      <c r="N110" s="180"/>
      <c r="O110" s="181"/>
    </row>
    <row r="111" spans="1:15" ht="22.5">
      <c r="A111" s="172" t="s">
        <v>53</v>
      </c>
      <c r="B111" s="113">
        <v>1963</v>
      </c>
      <c r="C111" s="135" t="s">
        <v>4</v>
      </c>
      <c r="D111" s="173">
        <v>2</v>
      </c>
      <c r="E111" s="135">
        <v>1</v>
      </c>
      <c r="F111" s="173">
        <v>7</v>
      </c>
      <c r="G111" s="135">
        <v>0</v>
      </c>
      <c r="H111" s="173">
        <v>5</v>
      </c>
      <c r="I111" s="135">
        <v>0</v>
      </c>
      <c r="J111" s="173">
        <v>10</v>
      </c>
      <c r="K111" s="135">
        <v>2</v>
      </c>
      <c r="L111" s="173">
        <v>11</v>
      </c>
      <c r="M111" s="135">
        <v>3</v>
      </c>
      <c r="N111" s="174">
        <f aca="true" t="shared" si="22" ref="N111:O118">(D111+F111+H111+J111+L111)/5</f>
        <v>7</v>
      </c>
      <c r="O111" s="175">
        <f t="shared" si="22"/>
        <v>1.2</v>
      </c>
    </row>
    <row r="112" spans="1:15" ht="11.25">
      <c r="A112" s="172"/>
      <c r="B112" s="113"/>
      <c r="C112" s="135" t="s">
        <v>5</v>
      </c>
      <c r="D112" s="173">
        <v>1</v>
      </c>
      <c r="E112" s="135">
        <v>0</v>
      </c>
      <c r="F112" s="173">
        <v>0</v>
      </c>
      <c r="G112" s="135">
        <v>0</v>
      </c>
      <c r="H112" s="173">
        <v>0</v>
      </c>
      <c r="I112" s="135">
        <v>0</v>
      </c>
      <c r="J112" s="173">
        <v>1</v>
      </c>
      <c r="K112" s="135">
        <v>0</v>
      </c>
      <c r="L112" s="173">
        <v>0</v>
      </c>
      <c r="M112" s="135">
        <v>0</v>
      </c>
      <c r="N112" s="174">
        <f t="shared" si="22"/>
        <v>0.4</v>
      </c>
      <c r="O112" s="175">
        <f t="shared" si="22"/>
        <v>0</v>
      </c>
    </row>
    <row r="113" spans="1:15" ht="11.25">
      <c r="A113" s="172"/>
      <c r="B113" s="113"/>
      <c r="C113" s="135" t="s">
        <v>6</v>
      </c>
      <c r="D113" s="173">
        <v>0</v>
      </c>
      <c r="E113" s="135">
        <v>0</v>
      </c>
      <c r="F113" s="173">
        <v>0</v>
      </c>
      <c r="G113" s="135">
        <v>0</v>
      </c>
      <c r="H113" s="173">
        <v>0</v>
      </c>
      <c r="I113" s="135">
        <v>0</v>
      </c>
      <c r="J113" s="173">
        <v>0</v>
      </c>
      <c r="K113" s="135">
        <v>0</v>
      </c>
      <c r="L113" s="173">
        <v>0</v>
      </c>
      <c r="M113" s="135">
        <v>0</v>
      </c>
      <c r="N113" s="174">
        <f t="shared" si="22"/>
        <v>0</v>
      </c>
      <c r="O113" s="175">
        <f t="shared" si="22"/>
        <v>0</v>
      </c>
    </row>
    <row r="114" spans="1:15" ht="11.25">
      <c r="A114" s="172"/>
      <c r="B114" s="113"/>
      <c r="C114" s="135" t="s">
        <v>7</v>
      </c>
      <c r="D114" s="173">
        <v>0</v>
      </c>
      <c r="E114" s="135">
        <v>0</v>
      </c>
      <c r="F114" s="173">
        <v>0</v>
      </c>
      <c r="G114" s="135">
        <v>0</v>
      </c>
      <c r="H114" s="173">
        <v>0</v>
      </c>
      <c r="I114" s="135">
        <v>0</v>
      </c>
      <c r="J114" s="173">
        <v>0</v>
      </c>
      <c r="K114" s="135">
        <v>0</v>
      </c>
      <c r="L114" s="173">
        <v>0</v>
      </c>
      <c r="M114" s="135">
        <v>0</v>
      </c>
      <c r="N114" s="174">
        <f t="shared" si="22"/>
        <v>0</v>
      </c>
      <c r="O114" s="175">
        <f t="shared" si="22"/>
        <v>0</v>
      </c>
    </row>
    <row r="115" spans="1:15" ht="11.25">
      <c r="A115" s="172"/>
      <c r="B115" s="113"/>
      <c r="C115" s="135" t="s">
        <v>8</v>
      </c>
      <c r="D115" s="173">
        <v>0</v>
      </c>
      <c r="E115" s="135">
        <v>0</v>
      </c>
      <c r="F115" s="173">
        <v>0</v>
      </c>
      <c r="G115" s="135">
        <v>0</v>
      </c>
      <c r="H115" s="173">
        <v>0</v>
      </c>
      <c r="I115" s="135">
        <v>0</v>
      </c>
      <c r="J115" s="173">
        <v>0</v>
      </c>
      <c r="K115" s="135">
        <v>0</v>
      </c>
      <c r="L115" s="173">
        <v>0</v>
      </c>
      <c r="M115" s="135">
        <v>0</v>
      </c>
      <c r="N115" s="174">
        <f t="shared" si="22"/>
        <v>0</v>
      </c>
      <c r="O115" s="175">
        <f t="shared" si="22"/>
        <v>0</v>
      </c>
    </row>
    <row r="116" spans="1:15" ht="11.25">
      <c r="A116" s="172"/>
      <c r="B116" s="113"/>
      <c r="C116" s="135" t="s">
        <v>9</v>
      </c>
      <c r="D116" s="173">
        <v>3</v>
      </c>
      <c r="E116" s="135">
        <v>0</v>
      </c>
      <c r="F116" s="173">
        <v>4</v>
      </c>
      <c r="G116" s="135">
        <v>0</v>
      </c>
      <c r="H116" s="173">
        <v>6</v>
      </c>
      <c r="I116" s="135">
        <v>0</v>
      </c>
      <c r="J116" s="173">
        <v>5</v>
      </c>
      <c r="K116" s="135">
        <v>0</v>
      </c>
      <c r="L116" s="173">
        <v>0</v>
      </c>
      <c r="M116" s="135">
        <v>1</v>
      </c>
      <c r="N116" s="174">
        <f t="shared" si="22"/>
        <v>3.6</v>
      </c>
      <c r="O116" s="175">
        <f t="shared" si="22"/>
        <v>0.2</v>
      </c>
    </row>
    <row r="117" spans="1:15" ht="11.25">
      <c r="A117" s="172"/>
      <c r="B117" s="113"/>
      <c r="C117" s="135" t="s">
        <v>22</v>
      </c>
      <c r="D117" s="173">
        <v>0</v>
      </c>
      <c r="E117" s="135">
        <v>0</v>
      </c>
      <c r="F117" s="173">
        <v>0</v>
      </c>
      <c r="G117" s="135">
        <v>0</v>
      </c>
      <c r="H117" s="173">
        <v>0</v>
      </c>
      <c r="I117" s="135">
        <v>0</v>
      </c>
      <c r="J117" s="173">
        <v>0</v>
      </c>
      <c r="K117" s="135">
        <v>0</v>
      </c>
      <c r="L117" s="173">
        <v>0</v>
      </c>
      <c r="M117" s="135">
        <v>0</v>
      </c>
      <c r="N117" s="174">
        <f t="shared" si="22"/>
        <v>0</v>
      </c>
      <c r="O117" s="175">
        <f t="shared" si="22"/>
        <v>0</v>
      </c>
    </row>
    <row r="118" spans="1:15" ht="11.25">
      <c r="A118" s="172"/>
      <c r="B118" s="113"/>
      <c r="C118" s="114" t="s">
        <v>10</v>
      </c>
      <c r="D118" s="177">
        <f aca="true" t="shared" si="23" ref="D118:K118">SUM(D111:D117)</f>
        <v>6</v>
      </c>
      <c r="E118" s="114">
        <f t="shared" si="23"/>
        <v>1</v>
      </c>
      <c r="F118" s="177">
        <f t="shared" si="23"/>
        <v>11</v>
      </c>
      <c r="G118" s="114">
        <f t="shared" si="23"/>
        <v>0</v>
      </c>
      <c r="H118" s="177">
        <f t="shared" si="23"/>
        <v>11</v>
      </c>
      <c r="I118" s="114">
        <f t="shared" si="23"/>
        <v>0</v>
      </c>
      <c r="J118" s="177">
        <f t="shared" si="23"/>
        <v>16</v>
      </c>
      <c r="K118" s="114">
        <f t="shared" si="23"/>
        <v>2</v>
      </c>
      <c r="L118" s="177">
        <f>SUM(L111:L117)</f>
        <v>11</v>
      </c>
      <c r="M118" s="114">
        <f>SUM(M111:M117)</f>
        <v>4</v>
      </c>
      <c r="N118" s="178">
        <f t="shared" si="22"/>
        <v>11</v>
      </c>
      <c r="O118" s="179">
        <f t="shared" si="22"/>
        <v>1.4</v>
      </c>
    </row>
    <row r="119" spans="1:15" ht="11.25">
      <c r="A119" s="172"/>
      <c r="B119" s="113"/>
      <c r="C119" s="135"/>
      <c r="D119" s="173"/>
      <c r="E119" s="135"/>
      <c r="F119" s="173"/>
      <c r="G119" s="135"/>
      <c r="H119" s="173"/>
      <c r="I119" s="135"/>
      <c r="J119" s="173"/>
      <c r="K119" s="135"/>
      <c r="L119" s="173"/>
      <c r="M119" s="135"/>
      <c r="N119" s="180"/>
      <c r="O119" s="181"/>
    </row>
    <row r="120" spans="1:15" ht="22.5">
      <c r="A120" s="172" t="s">
        <v>56</v>
      </c>
      <c r="B120" s="113">
        <v>1972</v>
      </c>
      <c r="C120" s="135" t="s">
        <v>4</v>
      </c>
      <c r="D120" s="173">
        <v>1</v>
      </c>
      <c r="E120" s="135">
        <v>1</v>
      </c>
      <c r="F120" s="173">
        <v>1</v>
      </c>
      <c r="G120" s="135">
        <v>1</v>
      </c>
      <c r="H120" s="173">
        <v>1</v>
      </c>
      <c r="I120" s="135">
        <v>0</v>
      </c>
      <c r="J120" s="173">
        <v>0</v>
      </c>
      <c r="K120" s="135">
        <v>0</v>
      </c>
      <c r="L120" s="173">
        <v>0</v>
      </c>
      <c r="M120" s="135">
        <v>0</v>
      </c>
      <c r="N120" s="174">
        <f aca="true" t="shared" si="24" ref="N120:O127">(D120+F120+H120+J120+L120)/5</f>
        <v>0.6</v>
      </c>
      <c r="O120" s="175">
        <f t="shared" si="24"/>
        <v>0.4</v>
      </c>
    </row>
    <row r="121" spans="1:15" ht="11.25">
      <c r="A121" s="172"/>
      <c r="B121" s="113"/>
      <c r="C121" s="135" t="s">
        <v>5</v>
      </c>
      <c r="D121" s="173">
        <v>0</v>
      </c>
      <c r="E121" s="135">
        <v>0</v>
      </c>
      <c r="F121" s="173">
        <v>0</v>
      </c>
      <c r="G121" s="135">
        <v>0</v>
      </c>
      <c r="H121" s="173">
        <v>0</v>
      </c>
      <c r="I121" s="135">
        <v>0</v>
      </c>
      <c r="J121" s="173">
        <v>0</v>
      </c>
      <c r="K121" s="135">
        <v>0</v>
      </c>
      <c r="L121" s="173">
        <v>0</v>
      </c>
      <c r="M121" s="135">
        <v>1</v>
      </c>
      <c r="N121" s="174">
        <f t="shared" si="24"/>
        <v>0</v>
      </c>
      <c r="O121" s="175">
        <f t="shared" si="24"/>
        <v>0.2</v>
      </c>
    </row>
    <row r="122" spans="1:15" ht="11.25">
      <c r="A122" s="172"/>
      <c r="B122" s="113"/>
      <c r="C122" s="135" t="s">
        <v>6</v>
      </c>
      <c r="D122" s="173">
        <v>0</v>
      </c>
      <c r="E122" s="135">
        <v>0</v>
      </c>
      <c r="F122" s="173">
        <v>0</v>
      </c>
      <c r="G122" s="135">
        <v>0</v>
      </c>
      <c r="H122" s="173">
        <v>1</v>
      </c>
      <c r="I122" s="135">
        <v>0</v>
      </c>
      <c r="J122" s="173">
        <v>0</v>
      </c>
      <c r="K122" s="135">
        <v>0</v>
      </c>
      <c r="L122" s="173">
        <v>0</v>
      </c>
      <c r="M122" s="135">
        <v>0</v>
      </c>
      <c r="N122" s="174">
        <f t="shared" si="24"/>
        <v>0.2</v>
      </c>
      <c r="O122" s="175">
        <f t="shared" si="24"/>
        <v>0</v>
      </c>
    </row>
    <row r="123" spans="1:15" ht="11.25">
      <c r="A123" s="172"/>
      <c r="B123" s="113"/>
      <c r="C123" s="135" t="s">
        <v>7</v>
      </c>
      <c r="D123" s="173">
        <v>0</v>
      </c>
      <c r="E123" s="135">
        <v>0</v>
      </c>
      <c r="F123" s="173">
        <v>0</v>
      </c>
      <c r="G123" s="135">
        <v>0</v>
      </c>
      <c r="H123" s="173">
        <v>0</v>
      </c>
      <c r="I123" s="135">
        <v>0</v>
      </c>
      <c r="J123" s="173">
        <v>0</v>
      </c>
      <c r="K123" s="135">
        <v>0</v>
      </c>
      <c r="L123" s="173">
        <v>0</v>
      </c>
      <c r="M123" s="135">
        <v>0</v>
      </c>
      <c r="N123" s="174">
        <f t="shared" si="24"/>
        <v>0</v>
      </c>
      <c r="O123" s="175">
        <f t="shared" si="24"/>
        <v>0</v>
      </c>
    </row>
    <row r="124" spans="1:15" ht="11.25">
      <c r="A124" s="172"/>
      <c r="B124" s="113"/>
      <c r="C124" s="135" t="s">
        <v>8</v>
      </c>
      <c r="D124" s="173">
        <v>0</v>
      </c>
      <c r="E124" s="135">
        <v>0</v>
      </c>
      <c r="F124" s="173">
        <v>0</v>
      </c>
      <c r="G124" s="135">
        <v>0</v>
      </c>
      <c r="H124" s="173">
        <v>0</v>
      </c>
      <c r="I124" s="135">
        <v>1</v>
      </c>
      <c r="J124" s="173">
        <v>0</v>
      </c>
      <c r="K124" s="135">
        <v>0</v>
      </c>
      <c r="L124" s="173">
        <v>0</v>
      </c>
      <c r="M124" s="135">
        <v>0</v>
      </c>
      <c r="N124" s="174">
        <f t="shared" si="24"/>
        <v>0</v>
      </c>
      <c r="O124" s="175">
        <f t="shared" si="24"/>
        <v>0.2</v>
      </c>
    </row>
    <row r="125" spans="1:15" ht="11.25">
      <c r="A125" s="172"/>
      <c r="B125" s="113"/>
      <c r="C125" s="135" t="s">
        <v>9</v>
      </c>
      <c r="D125" s="173">
        <v>0</v>
      </c>
      <c r="E125" s="135">
        <v>1</v>
      </c>
      <c r="F125" s="173">
        <v>0</v>
      </c>
      <c r="G125" s="135">
        <v>0</v>
      </c>
      <c r="H125" s="173">
        <v>0</v>
      </c>
      <c r="I125" s="135">
        <v>0</v>
      </c>
      <c r="J125" s="173">
        <v>0</v>
      </c>
      <c r="K125" s="135">
        <v>0</v>
      </c>
      <c r="L125" s="173">
        <v>0</v>
      </c>
      <c r="M125" s="135">
        <v>0</v>
      </c>
      <c r="N125" s="174">
        <f t="shared" si="24"/>
        <v>0</v>
      </c>
      <c r="O125" s="175">
        <f t="shared" si="24"/>
        <v>0.2</v>
      </c>
    </row>
    <row r="126" spans="1:15" ht="11.25">
      <c r="A126" s="172"/>
      <c r="B126" s="113"/>
      <c r="C126" s="135" t="s">
        <v>22</v>
      </c>
      <c r="D126" s="173">
        <v>0</v>
      </c>
      <c r="E126" s="135">
        <v>0</v>
      </c>
      <c r="F126" s="173">
        <v>0</v>
      </c>
      <c r="G126" s="135">
        <v>0</v>
      </c>
      <c r="H126" s="173">
        <v>0</v>
      </c>
      <c r="I126" s="135">
        <v>0</v>
      </c>
      <c r="J126" s="173">
        <v>0</v>
      </c>
      <c r="K126" s="135">
        <v>0</v>
      </c>
      <c r="L126" s="173">
        <v>0</v>
      </c>
      <c r="M126" s="135">
        <v>0</v>
      </c>
      <c r="N126" s="174">
        <f t="shared" si="24"/>
        <v>0</v>
      </c>
      <c r="O126" s="175">
        <f t="shared" si="24"/>
        <v>0</v>
      </c>
    </row>
    <row r="127" spans="1:15" s="170" customFormat="1" ht="11.25">
      <c r="A127" s="172"/>
      <c r="B127" s="113"/>
      <c r="C127" s="114" t="s">
        <v>10</v>
      </c>
      <c r="D127" s="177">
        <f aca="true" t="shared" si="25" ref="D127:K127">SUM(D120:D126)</f>
        <v>1</v>
      </c>
      <c r="E127" s="114">
        <f t="shared" si="25"/>
        <v>2</v>
      </c>
      <c r="F127" s="177">
        <f t="shared" si="25"/>
        <v>1</v>
      </c>
      <c r="G127" s="114">
        <f t="shared" si="25"/>
        <v>1</v>
      </c>
      <c r="H127" s="177">
        <f t="shared" si="25"/>
        <v>2</v>
      </c>
      <c r="I127" s="114">
        <f t="shared" si="25"/>
        <v>1</v>
      </c>
      <c r="J127" s="177">
        <f t="shared" si="25"/>
        <v>0</v>
      </c>
      <c r="K127" s="114">
        <f t="shared" si="25"/>
        <v>0</v>
      </c>
      <c r="L127" s="177">
        <f>SUM(L120:L126)</f>
        <v>0</v>
      </c>
      <c r="M127" s="114">
        <f>SUM(M120:M126)</f>
        <v>1</v>
      </c>
      <c r="N127" s="178">
        <f t="shared" si="24"/>
        <v>0.8</v>
      </c>
      <c r="O127" s="179">
        <f t="shared" si="24"/>
        <v>1</v>
      </c>
    </row>
    <row r="128" spans="1:15" ht="11.25">
      <c r="A128" s="172"/>
      <c r="B128" s="113"/>
      <c r="C128" s="135"/>
      <c r="D128" s="173"/>
      <c r="E128" s="135"/>
      <c r="F128" s="173"/>
      <c r="G128" s="135"/>
      <c r="H128" s="173"/>
      <c r="I128" s="135"/>
      <c r="J128" s="173"/>
      <c r="K128" s="135"/>
      <c r="L128" s="173"/>
      <c r="M128" s="135"/>
      <c r="N128" s="180"/>
      <c r="O128" s="181"/>
    </row>
    <row r="129" spans="1:15" ht="11.25">
      <c r="A129" s="172" t="s">
        <v>57</v>
      </c>
      <c r="B129" s="113">
        <v>1974</v>
      </c>
      <c r="C129" s="135" t="s">
        <v>4</v>
      </c>
      <c r="D129" s="173">
        <v>1</v>
      </c>
      <c r="E129" s="135">
        <v>18</v>
      </c>
      <c r="F129" s="173">
        <v>4</v>
      </c>
      <c r="G129" s="135">
        <v>17</v>
      </c>
      <c r="H129" s="173">
        <v>4</v>
      </c>
      <c r="I129" s="135">
        <v>8</v>
      </c>
      <c r="J129" s="173">
        <v>2</v>
      </c>
      <c r="K129" s="135">
        <v>5</v>
      </c>
      <c r="L129" s="173">
        <v>3</v>
      </c>
      <c r="M129" s="135">
        <v>11</v>
      </c>
      <c r="N129" s="174">
        <f aca="true" t="shared" si="26" ref="N129:O136">(D129+F129+H129+J129+L129)/5</f>
        <v>2.8</v>
      </c>
      <c r="O129" s="175">
        <f t="shared" si="26"/>
        <v>11.8</v>
      </c>
    </row>
    <row r="130" spans="1:15" ht="11.25">
      <c r="A130" s="172"/>
      <c r="B130" s="113"/>
      <c r="C130" s="135" t="s">
        <v>5</v>
      </c>
      <c r="D130" s="173">
        <v>0</v>
      </c>
      <c r="E130" s="135">
        <v>1</v>
      </c>
      <c r="F130" s="173">
        <v>0</v>
      </c>
      <c r="G130" s="135">
        <v>1</v>
      </c>
      <c r="H130" s="173">
        <v>0</v>
      </c>
      <c r="I130" s="135">
        <v>4</v>
      </c>
      <c r="J130" s="173">
        <v>0</v>
      </c>
      <c r="K130" s="135">
        <v>2</v>
      </c>
      <c r="L130" s="173">
        <v>0</v>
      </c>
      <c r="M130" s="135">
        <v>0</v>
      </c>
      <c r="N130" s="174">
        <f t="shared" si="26"/>
        <v>0</v>
      </c>
      <c r="O130" s="175">
        <f t="shared" si="26"/>
        <v>1.6</v>
      </c>
    </row>
    <row r="131" spans="1:15" ht="11.25">
      <c r="A131" s="172"/>
      <c r="B131" s="113"/>
      <c r="C131" s="135" t="s">
        <v>6</v>
      </c>
      <c r="D131" s="173">
        <v>0</v>
      </c>
      <c r="E131" s="135">
        <v>0</v>
      </c>
      <c r="F131" s="173">
        <v>0</v>
      </c>
      <c r="G131" s="135">
        <v>0</v>
      </c>
      <c r="H131" s="173">
        <v>0</v>
      </c>
      <c r="I131" s="135">
        <v>1</v>
      </c>
      <c r="J131" s="173">
        <v>0</v>
      </c>
      <c r="K131" s="135">
        <v>0</v>
      </c>
      <c r="L131" s="173">
        <v>0</v>
      </c>
      <c r="M131" s="135">
        <v>1</v>
      </c>
      <c r="N131" s="174">
        <f t="shared" si="26"/>
        <v>0</v>
      </c>
      <c r="O131" s="175">
        <f t="shared" si="26"/>
        <v>0.4</v>
      </c>
    </row>
    <row r="132" spans="1:15" ht="11.25">
      <c r="A132" s="172"/>
      <c r="B132" s="113"/>
      <c r="C132" s="135" t="s">
        <v>7</v>
      </c>
      <c r="D132" s="173">
        <v>0</v>
      </c>
      <c r="E132" s="135">
        <v>0</v>
      </c>
      <c r="F132" s="173">
        <v>0</v>
      </c>
      <c r="G132" s="135">
        <v>0</v>
      </c>
      <c r="H132" s="173">
        <v>0</v>
      </c>
      <c r="I132" s="135">
        <v>0</v>
      </c>
      <c r="J132" s="173">
        <v>0</v>
      </c>
      <c r="K132" s="135">
        <v>0</v>
      </c>
      <c r="L132" s="173">
        <v>0</v>
      </c>
      <c r="M132" s="135">
        <v>0</v>
      </c>
      <c r="N132" s="174">
        <f t="shared" si="26"/>
        <v>0</v>
      </c>
      <c r="O132" s="175">
        <f t="shared" si="26"/>
        <v>0</v>
      </c>
    </row>
    <row r="133" spans="1:15" ht="11.25">
      <c r="A133" s="172"/>
      <c r="B133" s="113"/>
      <c r="C133" s="135" t="s">
        <v>8</v>
      </c>
      <c r="D133" s="173">
        <v>0</v>
      </c>
      <c r="E133" s="135">
        <v>0</v>
      </c>
      <c r="F133" s="173">
        <v>0</v>
      </c>
      <c r="G133" s="135">
        <v>1</v>
      </c>
      <c r="H133" s="173">
        <v>0</v>
      </c>
      <c r="I133" s="135">
        <v>0</v>
      </c>
      <c r="J133" s="173">
        <v>0</v>
      </c>
      <c r="K133" s="135">
        <v>0</v>
      </c>
      <c r="L133" s="173">
        <v>0</v>
      </c>
      <c r="M133" s="135">
        <v>0</v>
      </c>
      <c r="N133" s="174">
        <f t="shared" si="26"/>
        <v>0</v>
      </c>
      <c r="O133" s="175">
        <f t="shared" si="26"/>
        <v>0.2</v>
      </c>
    </row>
    <row r="134" spans="1:15" ht="11.25">
      <c r="A134" s="172"/>
      <c r="B134" s="113"/>
      <c r="C134" s="135" t="s">
        <v>9</v>
      </c>
      <c r="D134" s="173">
        <v>0</v>
      </c>
      <c r="E134" s="135">
        <v>0</v>
      </c>
      <c r="F134" s="173">
        <v>0</v>
      </c>
      <c r="G134" s="135">
        <v>0</v>
      </c>
      <c r="H134" s="173">
        <v>0</v>
      </c>
      <c r="I134" s="135">
        <v>0</v>
      </c>
      <c r="J134" s="173">
        <v>0</v>
      </c>
      <c r="K134" s="135">
        <v>0</v>
      </c>
      <c r="L134" s="173">
        <v>0</v>
      </c>
      <c r="M134" s="135">
        <v>0</v>
      </c>
      <c r="N134" s="174">
        <f t="shared" si="26"/>
        <v>0</v>
      </c>
      <c r="O134" s="175">
        <f t="shared" si="26"/>
        <v>0</v>
      </c>
    </row>
    <row r="135" spans="1:15" ht="11.25">
      <c r="A135" s="172"/>
      <c r="B135" s="113"/>
      <c r="C135" s="135" t="s">
        <v>22</v>
      </c>
      <c r="D135" s="173">
        <v>0</v>
      </c>
      <c r="E135" s="135">
        <v>0</v>
      </c>
      <c r="F135" s="173">
        <v>0</v>
      </c>
      <c r="G135" s="135">
        <v>0</v>
      </c>
      <c r="H135" s="173">
        <v>0</v>
      </c>
      <c r="I135" s="135">
        <v>0</v>
      </c>
      <c r="J135" s="173">
        <v>0</v>
      </c>
      <c r="K135" s="135">
        <v>0</v>
      </c>
      <c r="L135" s="173">
        <v>0</v>
      </c>
      <c r="M135" s="135">
        <v>0</v>
      </c>
      <c r="N135" s="174">
        <f t="shared" si="26"/>
        <v>0</v>
      </c>
      <c r="O135" s="175">
        <f t="shared" si="26"/>
        <v>0</v>
      </c>
    </row>
    <row r="136" spans="1:15" s="170" customFormat="1" ht="11.25">
      <c r="A136" s="172"/>
      <c r="B136" s="113"/>
      <c r="C136" s="114" t="s">
        <v>10</v>
      </c>
      <c r="D136" s="177">
        <f aca="true" t="shared" si="27" ref="D136:K136">SUM(D129:D135)</f>
        <v>1</v>
      </c>
      <c r="E136" s="114">
        <f t="shared" si="27"/>
        <v>19</v>
      </c>
      <c r="F136" s="177">
        <f t="shared" si="27"/>
        <v>4</v>
      </c>
      <c r="G136" s="114">
        <f t="shared" si="27"/>
        <v>19</v>
      </c>
      <c r="H136" s="177">
        <f t="shared" si="27"/>
        <v>4</v>
      </c>
      <c r="I136" s="114">
        <f t="shared" si="27"/>
        <v>13</v>
      </c>
      <c r="J136" s="177">
        <f t="shared" si="27"/>
        <v>2</v>
      </c>
      <c r="K136" s="114">
        <f t="shared" si="27"/>
        <v>7</v>
      </c>
      <c r="L136" s="177">
        <f>SUM(L129:L135)</f>
        <v>3</v>
      </c>
      <c r="M136" s="114">
        <f>SUM(M129:M135)</f>
        <v>12</v>
      </c>
      <c r="N136" s="178">
        <f t="shared" si="26"/>
        <v>2.8</v>
      </c>
      <c r="O136" s="179">
        <f t="shared" si="26"/>
        <v>14</v>
      </c>
    </row>
    <row r="137" spans="1:15" ht="11.25">
      <c r="A137" s="172"/>
      <c r="B137" s="113"/>
      <c r="C137" s="135"/>
      <c r="D137" s="173"/>
      <c r="E137" s="135"/>
      <c r="F137" s="173"/>
      <c r="G137" s="135"/>
      <c r="H137" s="173"/>
      <c r="I137" s="135"/>
      <c r="J137" s="173"/>
      <c r="K137" s="135"/>
      <c r="L137" s="173"/>
      <c r="M137" s="135"/>
      <c r="N137" s="180"/>
      <c r="O137" s="181"/>
    </row>
    <row r="138" spans="1:15" ht="9.75" customHeight="1">
      <c r="A138" s="172" t="s">
        <v>94</v>
      </c>
      <c r="B138" s="113">
        <v>1975</v>
      </c>
      <c r="C138" s="135" t="s">
        <v>4</v>
      </c>
      <c r="D138" s="173">
        <v>4</v>
      </c>
      <c r="E138" s="135">
        <v>0</v>
      </c>
      <c r="F138" s="173">
        <v>2</v>
      </c>
      <c r="G138" s="135">
        <v>2</v>
      </c>
      <c r="H138" s="173">
        <v>2</v>
      </c>
      <c r="I138" s="135">
        <v>1</v>
      </c>
      <c r="J138" s="173">
        <v>1</v>
      </c>
      <c r="K138" s="135">
        <v>1</v>
      </c>
      <c r="L138" s="173">
        <v>4</v>
      </c>
      <c r="M138" s="135">
        <v>0</v>
      </c>
      <c r="N138" s="174">
        <f aca="true" t="shared" si="28" ref="N138:O145">(D138+F138+H138+J138+L138)/5</f>
        <v>2.6</v>
      </c>
      <c r="O138" s="175">
        <f t="shared" si="28"/>
        <v>0.8</v>
      </c>
    </row>
    <row r="139" spans="1:15" ht="11.25">
      <c r="A139" s="172"/>
      <c r="B139" s="113"/>
      <c r="C139" s="135" t="s">
        <v>5</v>
      </c>
      <c r="D139" s="173">
        <v>0</v>
      </c>
      <c r="E139" s="135">
        <v>0</v>
      </c>
      <c r="F139" s="173">
        <v>0</v>
      </c>
      <c r="G139" s="135">
        <v>0</v>
      </c>
      <c r="H139" s="173">
        <v>0</v>
      </c>
      <c r="I139" s="135">
        <v>1</v>
      </c>
      <c r="J139" s="173">
        <v>0</v>
      </c>
      <c r="K139" s="135">
        <v>0</v>
      </c>
      <c r="L139" s="173">
        <v>0</v>
      </c>
      <c r="M139" s="135">
        <v>0</v>
      </c>
      <c r="N139" s="174">
        <f t="shared" si="28"/>
        <v>0</v>
      </c>
      <c r="O139" s="175">
        <f t="shared" si="28"/>
        <v>0.2</v>
      </c>
    </row>
    <row r="140" spans="1:15" ht="11.25">
      <c r="A140" s="172"/>
      <c r="B140" s="113"/>
      <c r="C140" s="135" t="s">
        <v>6</v>
      </c>
      <c r="D140" s="173">
        <v>0</v>
      </c>
      <c r="E140" s="135">
        <v>0</v>
      </c>
      <c r="F140" s="173">
        <v>0</v>
      </c>
      <c r="G140" s="135">
        <v>0</v>
      </c>
      <c r="H140" s="173">
        <v>0</v>
      </c>
      <c r="I140" s="135">
        <v>0</v>
      </c>
      <c r="J140" s="173">
        <v>0</v>
      </c>
      <c r="K140" s="135">
        <v>0</v>
      </c>
      <c r="L140" s="173">
        <v>0</v>
      </c>
      <c r="M140" s="135">
        <v>0</v>
      </c>
      <c r="N140" s="174">
        <f t="shared" si="28"/>
        <v>0</v>
      </c>
      <c r="O140" s="175">
        <f t="shared" si="28"/>
        <v>0</v>
      </c>
    </row>
    <row r="141" spans="1:15" ht="11.25">
      <c r="A141" s="172"/>
      <c r="B141" s="113"/>
      <c r="C141" s="135" t="s">
        <v>7</v>
      </c>
      <c r="D141" s="173">
        <v>0</v>
      </c>
      <c r="E141" s="135">
        <v>0</v>
      </c>
      <c r="F141" s="173">
        <v>0</v>
      </c>
      <c r="G141" s="135">
        <v>0</v>
      </c>
      <c r="H141" s="173">
        <v>0</v>
      </c>
      <c r="I141" s="135">
        <v>0</v>
      </c>
      <c r="J141" s="173">
        <v>0</v>
      </c>
      <c r="K141" s="135">
        <v>0</v>
      </c>
      <c r="L141" s="173">
        <v>0</v>
      </c>
      <c r="M141" s="135">
        <v>0</v>
      </c>
      <c r="N141" s="174">
        <f t="shared" si="28"/>
        <v>0</v>
      </c>
      <c r="O141" s="175">
        <f t="shared" si="28"/>
        <v>0</v>
      </c>
    </row>
    <row r="142" spans="1:15" ht="11.25">
      <c r="A142" s="172"/>
      <c r="B142" s="113"/>
      <c r="C142" s="135" t="s">
        <v>8</v>
      </c>
      <c r="D142" s="173">
        <v>0</v>
      </c>
      <c r="E142" s="135">
        <v>0</v>
      </c>
      <c r="F142" s="173">
        <v>0</v>
      </c>
      <c r="G142" s="135">
        <v>0</v>
      </c>
      <c r="H142" s="173">
        <v>0</v>
      </c>
      <c r="I142" s="135">
        <v>0</v>
      </c>
      <c r="J142" s="173">
        <v>0</v>
      </c>
      <c r="K142" s="135">
        <v>0</v>
      </c>
      <c r="L142" s="173">
        <v>0</v>
      </c>
      <c r="M142" s="135">
        <v>0</v>
      </c>
      <c r="N142" s="174">
        <f t="shared" si="28"/>
        <v>0</v>
      </c>
      <c r="O142" s="175">
        <f t="shared" si="28"/>
        <v>0</v>
      </c>
    </row>
    <row r="143" spans="1:15" ht="11.25">
      <c r="A143" s="172"/>
      <c r="B143" s="113"/>
      <c r="C143" s="135" t="s">
        <v>9</v>
      </c>
      <c r="D143" s="173">
        <v>0</v>
      </c>
      <c r="E143" s="135">
        <v>0</v>
      </c>
      <c r="F143" s="173">
        <v>0</v>
      </c>
      <c r="G143" s="135">
        <v>0</v>
      </c>
      <c r="H143" s="173">
        <v>0</v>
      </c>
      <c r="I143" s="135">
        <v>0</v>
      </c>
      <c r="J143" s="173">
        <v>0</v>
      </c>
      <c r="K143" s="135">
        <v>0</v>
      </c>
      <c r="L143" s="173">
        <v>0</v>
      </c>
      <c r="M143" s="135">
        <v>0</v>
      </c>
      <c r="N143" s="174">
        <f t="shared" si="28"/>
        <v>0</v>
      </c>
      <c r="O143" s="175">
        <f t="shared" si="28"/>
        <v>0</v>
      </c>
    </row>
    <row r="144" spans="1:15" ht="11.25">
      <c r="A144" s="172"/>
      <c r="B144" s="113"/>
      <c r="C144" s="135" t="s">
        <v>22</v>
      </c>
      <c r="D144" s="173">
        <v>0</v>
      </c>
      <c r="E144" s="135">
        <v>0</v>
      </c>
      <c r="F144" s="173">
        <v>0</v>
      </c>
      <c r="G144" s="135">
        <v>0</v>
      </c>
      <c r="H144" s="173">
        <v>0</v>
      </c>
      <c r="I144" s="135">
        <v>0</v>
      </c>
      <c r="J144" s="173">
        <v>0</v>
      </c>
      <c r="K144" s="135">
        <v>0</v>
      </c>
      <c r="L144" s="173">
        <v>0</v>
      </c>
      <c r="M144" s="135">
        <v>0</v>
      </c>
      <c r="N144" s="174">
        <f t="shared" si="28"/>
        <v>0</v>
      </c>
      <c r="O144" s="175">
        <f t="shared" si="28"/>
        <v>0</v>
      </c>
    </row>
    <row r="145" spans="1:15" s="170" customFormat="1" ht="11.25">
      <c r="A145" s="172"/>
      <c r="B145" s="113"/>
      <c r="C145" s="114" t="s">
        <v>10</v>
      </c>
      <c r="D145" s="177">
        <f aca="true" t="shared" si="29" ref="D145:K145">SUM(D138:D144)</f>
        <v>4</v>
      </c>
      <c r="E145" s="114">
        <f t="shared" si="29"/>
        <v>0</v>
      </c>
      <c r="F145" s="177">
        <f t="shared" si="29"/>
        <v>2</v>
      </c>
      <c r="G145" s="114">
        <f t="shared" si="29"/>
        <v>2</v>
      </c>
      <c r="H145" s="177">
        <f t="shared" si="29"/>
        <v>2</v>
      </c>
      <c r="I145" s="114">
        <f t="shared" si="29"/>
        <v>2</v>
      </c>
      <c r="J145" s="177">
        <f t="shared" si="29"/>
        <v>1</v>
      </c>
      <c r="K145" s="114">
        <f t="shared" si="29"/>
        <v>1</v>
      </c>
      <c r="L145" s="177">
        <f>SUM(L138:L144)</f>
        <v>4</v>
      </c>
      <c r="M145" s="114">
        <f>SUM(M138:M144)</f>
        <v>0</v>
      </c>
      <c r="N145" s="178">
        <f t="shared" si="28"/>
        <v>2.6</v>
      </c>
      <c r="O145" s="179">
        <f t="shared" si="28"/>
        <v>1</v>
      </c>
    </row>
    <row r="146" spans="1:15" s="170" customFormat="1" ht="11.25">
      <c r="A146" s="172"/>
      <c r="B146" s="113"/>
      <c r="C146" s="114"/>
      <c r="D146" s="177"/>
      <c r="E146" s="114"/>
      <c r="F146" s="177"/>
      <c r="G146" s="114"/>
      <c r="H146" s="177"/>
      <c r="I146" s="114"/>
      <c r="J146" s="177"/>
      <c r="K146" s="114"/>
      <c r="L146" s="177"/>
      <c r="M146" s="114"/>
      <c r="N146" s="180"/>
      <c r="O146" s="181"/>
    </row>
    <row r="147" spans="1:15" ht="11.25">
      <c r="A147" s="172" t="s">
        <v>96</v>
      </c>
      <c r="B147" s="113">
        <v>1987</v>
      </c>
      <c r="C147" s="135" t="s">
        <v>4</v>
      </c>
      <c r="D147" s="173">
        <v>1</v>
      </c>
      <c r="E147" s="135">
        <v>3</v>
      </c>
      <c r="F147" s="173">
        <v>3</v>
      </c>
      <c r="G147" s="135">
        <v>4</v>
      </c>
      <c r="H147" s="173">
        <v>1</v>
      </c>
      <c r="I147" s="135">
        <v>1</v>
      </c>
      <c r="J147" s="173">
        <v>5</v>
      </c>
      <c r="K147" s="135">
        <v>4</v>
      </c>
      <c r="L147" s="173">
        <v>4</v>
      </c>
      <c r="M147" s="135">
        <v>6</v>
      </c>
      <c r="N147" s="174">
        <f aca="true" t="shared" si="30" ref="N147:O154">(D147+F147+H147+J147+L147)/5</f>
        <v>2.8</v>
      </c>
      <c r="O147" s="175">
        <f t="shared" si="30"/>
        <v>3.6</v>
      </c>
    </row>
    <row r="148" spans="1:15" ht="11.25">
      <c r="A148" s="172"/>
      <c r="B148" s="113"/>
      <c r="C148" s="135" t="s">
        <v>5</v>
      </c>
      <c r="D148" s="173">
        <v>0</v>
      </c>
      <c r="E148" s="135">
        <v>0</v>
      </c>
      <c r="F148" s="173">
        <v>0</v>
      </c>
      <c r="G148" s="135">
        <v>1</v>
      </c>
      <c r="H148" s="173">
        <v>0</v>
      </c>
      <c r="I148" s="135">
        <v>1</v>
      </c>
      <c r="J148" s="173">
        <v>0</v>
      </c>
      <c r="K148" s="135">
        <v>0</v>
      </c>
      <c r="L148" s="173">
        <v>1</v>
      </c>
      <c r="M148" s="135">
        <v>0</v>
      </c>
      <c r="N148" s="174">
        <f t="shared" si="30"/>
        <v>0.2</v>
      </c>
      <c r="O148" s="175">
        <f t="shared" si="30"/>
        <v>0.4</v>
      </c>
    </row>
    <row r="149" spans="1:15" ht="11.25">
      <c r="A149" s="172"/>
      <c r="B149" s="113"/>
      <c r="C149" s="135" t="s">
        <v>6</v>
      </c>
      <c r="D149" s="173">
        <v>0</v>
      </c>
      <c r="E149" s="135">
        <v>0</v>
      </c>
      <c r="F149" s="173">
        <v>1</v>
      </c>
      <c r="G149" s="135">
        <v>0</v>
      </c>
      <c r="H149" s="173">
        <v>0</v>
      </c>
      <c r="I149" s="135">
        <v>0</v>
      </c>
      <c r="J149" s="173">
        <v>0</v>
      </c>
      <c r="K149" s="135">
        <v>0</v>
      </c>
      <c r="L149" s="173">
        <v>0</v>
      </c>
      <c r="M149" s="135">
        <v>0</v>
      </c>
      <c r="N149" s="174">
        <f t="shared" si="30"/>
        <v>0.2</v>
      </c>
      <c r="O149" s="175">
        <f t="shared" si="30"/>
        <v>0</v>
      </c>
    </row>
    <row r="150" spans="1:15" ht="11.25">
      <c r="A150" s="172"/>
      <c r="B150" s="113"/>
      <c r="C150" s="135" t="s">
        <v>7</v>
      </c>
      <c r="D150" s="173">
        <v>0</v>
      </c>
      <c r="E150" s="135">
        <v>0</v>
      </c>
      <c r="F150" s="173">
        <v>0</v>
      </c>
      <c r="G150" s="135">
        <v>0</v>
      </c>
      <c r="H150" s="173">
        <v>0</v>
      </c>
      <c r="I150" s="135">
        <v>0</v>
      </c>
      <c r="J150" s="173">
        <v>0</v>
      </c>
      <c r="K150" s="135">
        <v>0</v>
      </c>
      <c r="L150" s="173">
        <v>0</v>
      </c>
      <c r="M150" s="135">
        <v>1</v>
      </c>
      <c r="N150" s="174">
        <f t="shared" si="30"/>
        <v>0</v>
      </c>
      <c r="O150" s="175">
        <f t="shared" si="30"/>
        <v>0.2</v>
      </c>
    </row>
    <row r="151" spans="1:15" ht="11.25">
      <c r="A151" s="172"/>
      <c r="B151" s="113"/>
      <c r="C151" s="135" t="s">
        <v>8</v>
      </c>
      <c r="D151" s="173">
        <v>0</v>
      </c>
      <c r="E151" s="135">
        <v>0</v>
      </c>
      <c r="F151" s="173">
        <v>0</v>
      </c>
      <c r="G151" s="135">
        <v>0</v>
      </c>
      <c r="H151" s="173">
        <v>0</v>
      </c>
      <c r="I151" s="135">
        <v>0</v>
      </c>
      <c r="J151" s="173">
        <v>0</v>
      </c>
      <c r="K151" s="135">
        <v>0</v>
      </c>
      <c r="L151" s="173">
        <v>0</v>
      </c>
      <c r="M151" s="135">
        <v>0</v>
      </c>
      <c r="N151" s="174">
        <f t="shared" si="30"/>
        <v>0</v>
      </c>
      <c r="O151" s="175">
        <f t="shared" si="30"/>
        <v>0</v>
      </c>
    </row>
    <row r="152" spans="1:15" ht="11.25">
      <c r="A152" s="172"/>
      <c r="B152" s="113"/>
      <c r="C152" s="135" t="s">
        <v>9</v>
      </c>
      <c r="D152" s="173">
        <v>0</v>
      </c>
      <c r="E152" s="135">
        <v>1</v>
      </c>
      <c r="F152" s="173">
        <v>0</v>
      </c>
      <c r="G152" s="135">
        <v>0</v>
      </c>
      <c r="H152" s="173">
        <v>1</v>
      </c>
      <c r="I152" s="135">
        <v>1</v>
      </c>
      <c r="J152" s="173">
        <v>0</v>
      </c>
      <c r="K152" s="135">
        <v>0</v>
      </c>
      <c r="L152" s="173">
        <v>0</v>
      </c>
      <c r="M152" s="135">
        <v>1</v>
      </c>
      <c r="N152" s="174">
        <f t="shared" si="30"/>
        <v>0.2</v>
      </c>
      <c r="O152" s="175">
        <f t="shared" si="30"/>
        <v>0.6</v>
      </c>
    </row>
    <row r="153" spans="1:15" ht="11.25">
      <c r="A153" s="172"/>
      <c r="B153" s="113"/>
      <c r="C153" s="135" t="s">
        <v>22</v>
      </c>
      <c r="D153" s="173">
        <v>0</v>
      </c>
      <c r="E153" s="135">
        <v>0</v>
      </c>
      <c r="F153" s="173">
        <v>0</v>
      </c>
      <c r="G153" s="135">
        <v>0</v>
      </c>
      <c r="H153" s="173">
        <v>0</v>
      </c>
      <c r="I153" s="135">
        <v>0</v>
      </c>
      <c r="J153" s="173">
        <v>0</v>
      </c>
      <c r="K153" s="135">
        <v>0</v>
      </c>
      <c r="L153" s="173">
        <v>0</v>
      </c>
      <c r="M153" s="135">
        <v>0</v>
      </c>
      <c r="N153" s="174">
        <f t="shared" si="30"/>
        <v>0</v>
      </c>
      <c r="O153" s="175">
        <f t="shared" si="30"/>
        <v>0</v>
      </c>
    </row>
    <row r="154" spans="1:15" s="170" customFormat="1" ht="11.25">
      <c r="A154" s="171"/>
      <c r="B154" s="113"/>
      <c r="C154" s="114" t="s">
        <v>10</v>
      </c>
      <c r="D154" s="177">
        <f aca="true" t="shared" si="31" ref="D154:K154">SUM(D147:D153)</f>
        <v>1</v>
      </c>
      <c r="E154" s="114">
        <f t="shared" si="31"/>
        <v>4</v>
      </c>
      <c r="F154" s="177">
        <f t="shared" si="31"/>
        <v>4</v>
      </c>
      <c r="G154" s="114">
        <f t="shared" si="31"/>
        <v>5</v>
      </c>
      <c r="H154" s="177">
        <f t="shared" si="31"/>
        <v>2</v>
      </c>
      <c r="I154" s="114">
        <f t="shared" si="31"/>
        <v>3</v>
      </c>
      <c r="J154" s="177">
        <f t="shared" si="31"/>
        <v>5</v>
      </c>
      <c r="K154" s="114">
        <f t="shared" si="31"/>
        <v>4</v>
      </c>
      <c r="L154" s="177">
        <f>SUM(L147:L153)</f>
        <v>5</v>
      </c>
      <c r="M154" s="114">
        <f>SUM(M147:M153)</f>
        <v>8</v>
      </c>
      <c r="N154" s="178">
        <f t="shared" si="30"/>
        <v>3.4</v>
      </c>
      <c r="O154" s="179">
        <f t="shared" si="30"/>
        <v>4.8</v>
      </c>
    </row>
    <row r="155" spans="1:15" ht="11.25">
      <c r="A155" s="171"/>
      <c r="B155" s="113"/>
      <c r="C155" s="135"/>
      <c r="D155" s="173"/>
      <c r="E155" s="135"/>
      <c r="F155" s="173"/>
      <c r="G155" s="135"/>
      <c r="H155" s="173"/>
      <c r="I155" s="135"/>
      <c r="J155" s="173"/>
      <c r="K155" s="135"/>
      <c r="L155" s="173"/>
      <c r="M155" s="135"/>
      <c r="N155" s="180"/>
      <c r="O155" s="181"/>
    </row>
    <row r="156" spans="1:15" ht="11.25">
      <c r="A156" s="172" t="s">
        <v>95</v>
      </c>
      <c r="B156" s="113">
        <v>1985</v>
      </c>
      <c r="C156" s="135" t="s">
        <v>4</v>
      </c>
      <c r="D156" s="173">
        <v>2</v>
      </c>
      <c r="E156" s="135">
        <v>2</v>
      </c>
      <c r="F156" s="173">
        <v>2</v>
      </c>
      <c r="G156" s="135">
        <v>4</v>
      </c>
      <c r="H156" s="173">
        <v>0</v>
      </c>
      <c r="I156" s="135">
        <v>6</v>
      </c>
      <c r="J156" s="173">
        <v>1</v>
      </c>
      <c r="K156" s="135">
        <v>3</v>
      </c>
      <c r="L156" s="173">
        <v>2</v>
      </c>
      <c r="M156" s="135">
        <v>3</v>
      </c>
      <c r="N156" s="174">
        <f aca="true" t="shared" si="32" ref="N156:N171">(D156+F156+H156+J156+L156)/5</f>
        <v>1.4</v>
      </c>
      <c r="O156" s="175">
        <f aca="true" t="shared" si="33" ref="O156:O171">(E156+G156+I156+K156+M156)/5</f>
        <v>3.6</v>
      </c>
    </row>
    <row r="157" spans="1:15" ht="11.25">
      <c r="A157" s="172"/>
      <c r="B157" s="113"/>
      <c r="C157" s="135" t="s">
        <v>5</v>
      </c>
      <c r="D157" s="173">
        <v>0</v>
      </c>
      <c r="E157" s="135">
        <v>0</v>
      </c>
      <c r="F157" s="173">
        <v>0</v>
      </c>
      <c r="G157" s="135">
        <v>0</v>
      </c>
      <c r="H157" s="173">
        <v>0</v>
      </c>
      <c r="I157" s="135">
        <v>0</v>
      </c>
      <c r="J157" s="173">
        <v>0</v>
      </c>
      <c r="K157" s="135">
        <v>0</v>
      </c>
      <c r="L157" s="173">
        <v>0</v>
      </c>
      <c r="M157" s="135">
        <v>0</v>
      </c>
      <c r="N157" s="174">
        <f t="shared" si="32"/>
        <v>0</v>
      </c>
      <c r="O157" s="175">
        <f t="shared" si="33"/>
        <v>0</v>
      </c>
    </row>
    <row r="158" spans="1:15" ht="11.25">
      <c r="A158" s="172"/>
      <c r="B158" s="113"/>
      <c r="C158" s="135" t="s">
        <v>6</v>
      </c>
      <c r="D158" s="173">
        <v>0</v>
      </c>
      <c r="E158" s="135">
        <v>1</v>
      </c>
      <c r="F158" s="173">
        <v>0</v>
      </c>
      <c r="G158" s="135">
        <v>0</v>
      </c>
      <c r="H158" s="173">
        <v>0</v>
      </c>
      <c r="I158" s="135">
        <v>0</v>
      </c>
      <c r="J158" s="173">
        <v>0</v>
      </c>
      <c r="K158" s="135">
        <v>0</v>
      </c>
      <c r="L158" s="173">
        <v>0</v>
      </c>
      <c r="M158" s="135">
        <v>0</v>
      </c>
      <c r="N158" s="174">
        <f t="shared" si="32"/>
        <v>0</v>
      </c>
      <c r="O158" s="175">
        <f t="shared" si="33"/>
        <v>0.2</v>
      </c>
    </row>
    <row r="159" spans="1:15" ht="11.25">
      <c r="A159" s="172"/>
      <c r="B159" s="113"/>
      <c r="C159" s="135" t="s">
        <v>7</v>
      </c>
      <c r="D159" s="173">
        <v>0</v>
      </c>
      <c r="E159" s="135">
        <v>0</v>
      </c>
      <c r="F159" s="173">
        <v>0</v>
      </c>
      <c r="G159" s="135">
        <v>0</v>
      </c>
      <c r="H159" s="173">
        <v>0</v>
      </c>
      <c r="I159" s="135">
        <v>0</v>
      </c>
      <c r="J159" s="173">
        <v>0</v>
      </c>
      <c r="K159" s="135">
        <v>0</v>
      </c>
      <c r="L159" s="173">
        <v>0</v>
      </c>
      <c r="M159" s="135">
        <v>0</v>
      </c>
      <c r="N159" s="174">
        <f t="shared" si="32"/>
        <v>0</v>
      </c>
      <c r="O159" s="175">
        <f t="shared" si="33"/>
        <v>0</v>
      </c>
    </row>
    <row r="160" spans="1:15" ht="11.25">
      <c r="A160" s="172"/>
      <c r="B160" s="113"/>
      <c r="C160" s="135" t="s">
        <v>8</v>
      </c>
      <c r="D160" s="173">
        <v>0</v>
      </c>
      <c r="E160" s="135">
        <v>0</v>
      </c>
      <c r="F160" s="173">
        <v>0</v>
      </c>
      <c r="G160" s="135">
        <v>0</v>
      </c>
      <c r="H160" s="173">
        <v>0</v>
      </c>
      <c r="I160" s="135">
        <v>0</v>
      </c>
      <c r="J160" s="173">
        <v>0</v>
      </c>
      <c r="K160" s="135">
        <v>0</v>
      </c>
      <c r="L160" s="173">
        <v>0</v>
      </c>
      <c r="M160" s="135">
        <v>0</v>
      </c>
      <c r="N160" s="174">
        <f t="shared" si="32"/>
        <v>0</v>
      </c>
      <c r="O160" s="175">
        <f t="shared" si="33"/>
        <v>0</v>
      </c>
    </row>
    <row r="161" spans="1:15" ht="11.25">
      <c r="A161" s="172"/>
      <c r="B161" s="113"/>
      <c r="C161" s="135" t="s">
        <v>9</v>
      </c>
      <c r="D161" s="173">
        <v>0</v>
      </c>
      <c r="E161" s="135">
        <v>0</v>
      </c>
      <c r="F161" s="173">
        <v>0</v>
      </c>
      <c r="G161" s="135">
        <v>0</v>
      </c>
      <c r="H161" s="173">
        <v>0</v>
      </c>
      <c r="I161" s="135">
        <v>0</v>
      </c>
      <c r="J161" s="173">
        <v>0</v>
      </c>
      <c r="K161" s="135">
        <v>0</v>
      </c>
      <c r="L161" s="173">
        <v>0</v>
      </c>
      <c r="M161" s="135">
        <v>0</v>
      </c>
      <c r="N161" s="174">
        <f t="shared" si="32"/>
        <v>0</v>
      </c>
      <c r="O161" s="175">
        <f t="shared" si="33"/>
        <v>0</v>
      </c>
    </row>
    <row r="162" spans="1:15" ht="11.25">
      <c r="A162" s="172"/>
      <c r="B162" s="113"/>
      <c r="C162" s="135" t="s">
        <v>22</v>
      </c>
      <c r="D162" s="173">
        <v>0</v>
      </c>
      <c r="E162" s="135">
        <v>0</v>
      </c>
      <c r="F162" s="173">
        <v>0</v>
      </c>
      <c r="G162" s="135">
        <v>0</v>
      </c>
      <c r="H162" s="173">
        <v>0</v>
      </c>
      <c r="I162" s="135">
        <v>0</v>
      </c>
      <c r="J162" s="173">
        <v>0</v>
      </c>
      <c r="K162" s="135">
        <v>0</v>
      </c>
      <c r="L162" s="173">
        <v>0</v>
      </c>
      <c r="M162" s="135">
        <v>0</v>
      </c>
      <c r="N162" s="174">
        <f t="shared" si="32"/>
        <v>0</v>
      </c>
      <c r="O162" s="175">
        <f t="shared" si="33"/>
        <v>0</v>
      </c>
    </row>
    <row r="163" spans="1:15" s="170" customFormat="1" ht="11.25">
      <c r="A163" s="172"/>
      <c r="B163" s="113"/>
      <c r="C163" s="114" t="s">
        <v>10</v>
      </c>
      <c r="D163" s="177">
        <f aca="true" t="shared" si="34" ref="D163:K163">SUM(D156:D162)</f>
        <v>2</v>
      </c>
      <c r="E163" s="114">
        <f t="shared" si="34"/>
        <v>3</v>
      </c>
      <c r="F163" s="177">
        <f t="shared" si="34"/>
        <v>2</v>
      </c>
      <c r="G163" s="114">
        <f t="shared" si="34"/>
        <v>4</v>
      </c>
      <c r="H163" s="177">
        <f t="shared" si="34"/>
        <v>0</v>
      </c>
      <c r="I163" s="114">
        <f t="shared" si="34"/>
        <v>6</v>
      </c>
      <c r="J163" s="177">
        <f t="shared" si="34"/>
        <v>1</v>
      </c>
      <c r="K163" s="114">
        <f t="shared" si="34"/>
        <v>3</v>
      </c>
      <c r="L163" s="177">
        <f>SUM(L156:L162)</f>
        <v>2</v>
      </c>
      <c r="M163" s="114">
        <f>SUM(M156:M162)</f>
        <v>3</v>
      </c>
      <c r="N163" s="178">
        <f t="shared" si="32"/>
        <v>1.4</v>
      </c>
      <c r="O163" s="179">
        <f t="shared" si="33"/>
        <v>3.8</v>
      </c>
    </row>
    <row r="164" spans="1:15" ht="22.5">
      <c r="A164" s="172" t="s">
        <v>65</v>
      </c>
      <c r="B164" s="113">
        <v>1994</v>
      </c>
      <c r="C164" s="135" t="s">
        <v>4</v>
      </c>
      <c r="D164" s="173">
        <v>1</v>
      </c>
      <c r="E164" s="135">
        <v>0</v>
      </c>
      <c r="F164" s="173">
        <v>10</v>
      </c>
      <c r="G164" s="135">
        <v>3</v>
      </c>
      <c r="H164" s="173">
        <v>2</v>
      </c>
      <c r="I164" s="135">
        <v>3</v>
      </c>
      <c r="J164" s="173">
        <v>4</v>
      </c>
      <c r="K164" s="135">
        <v>3</v>
      </c>
      <c r="L164" s="173">
        <v>1</v>
      </c>
      <c r="M164" s="135">
        <v>2</v>
      </c>
      <c r="N164" s="174">
        <f t="shared" si="32"/>
        <v>3.6</v>
      </c>
      <c r="O164" s="175">
        <f t="shared" si="33"/>
        <v>2.2</v>
      </c>
    </row>
    <row r="165" spans="1:15" ht="11.25">
      <c r="A165" s="172"/>
      <c r="B165" s="113"/>
      <c r="C165" s="135" t="s">
        <v>5</v>
      </c>
      <c r="D165" s="173">
        <v>0</v>
      </c>
      <c r="E165" s="135">
        <v>0</v>
      </c>
      <c r="F165" s="173">
        <v>1</v>
      </c>
      <c r="G165" s="135">
        <v>0</v>
      </c>
      <c r="H165" s="173">
        <v>0</v>
      </c>
      <c r="I165" s="135">
        <v>1</v>
      </c>
      <c r="J165" s="173">
        <v>0</v>
      </c>
      <c r="K165" s="135">
        <v>0</v>
      </c>
      <c r="L165" s="173">
        <v>0</v>
      </c>
      <c r="M165" s="135">
        <v>0</v>
      </c>
      <c r="N165" s="174">
        <f t="shared" si="32"/>
        <v>0.2</v>
      </c>
      <c r="O165" s="175">
        <f t="shared" si="33"/>
        <v>0.2</v>
      </c>
    </row>
    <row r="166" spans="1:15" ht="11.25">
      <c r="A166" s="172"/>
      <c r="B166" s="113"/>
      <c r="C166" s="135" t="s">
        <v>6</v>
      </c>
      <c r="D166" s="173">
        <v>0</v>
      </c>
      <c r="E166" s="135">
        <v>0</v>
      </c>
      <c r="F166" s="173">
        <v>0</v>
      </c>
      <c r="G166" s="135">
        <v>0</v>
      </c>
      <c r="H166" s="173">
        <v>0</v>
      </c>
      <c r="I166" s="135">
        <v>0</v>
      </c>
      <c r="J166" s="173">
        <v>0</v>
      </c>
      <c r="K166" s="135">
        <v>1</v>
      </c>
      <c r="L166" s="173">
        <v>0</v>
      </c>
      <c r="M166" s="135">
        <v>0</v>
      </c>
      <c r="N166" s="174">
        <f t="shared" si="32"/>
        <v>0</v>
      </c>
      <c r="O166" s="175">
        <f t="shared" si="33"/>
        <v>0.2</v>
      </c>
    </row>
    <row r="167" spans="1:15" ht="11.25">
      <c r="A167" s="172"/>
      <c r="B167" s="113"/>
      <c r="C167" s="135" t="s">
        <v>7</v>
      </c>
      <c r="D167" s="173">
        <v>0</v>
      </c>
      <c r="E167" s="135">
        <v>0</v>
      </c>
      <c r="F167" s="173">
        <v>0</v>
      </c>
      <c r="G167" s="135">
        <v>0</v>
      </c>
      <c r="H167" s="173">
        <v>0</v>
      </c>
      <c r="I167" s="135">
        <v>0</v>
      </c>
      <c r="J167" s="173">
        <v>0</v>
      </c>
      <c r="K167" s="135">
        <v>0</v>
      </c>
      <c r="L167" s="173">
        <v>0</v>
      </c>
      <c r="M167" s="135">
        <v>0</v>
      </c>
      <c r="N167" s="174">
        <f t="shared" si="32"/>
        <v>0</v>
      </c>
      <c r="O167" s="175">
        <f t="shared" si="33"/>
        <v>0</v>
      </c>
    </row>
    <row r="168" spans="1:15" ht="11.25">
      <c r="A168" s="172"/>
      <c r="B168" s="113"/>
      <c r="C168" s="135" t="s">
        <v>8</v>
      </c>
      <c r="D168" s="173">
        <v>0</v>
      </c>
      <c r="E168" s="135">
        <v>0</v>
      </c>
      <c r="F168" s="173">
        <v>0</v>
      </c>
      <c r="G168" s="135">
        <v>0</v>
      </c>
      <c r="H168" s="173">
        <v>0</v>
      </c>
      <c r="I168" s="135">
        <v>0</v>
      </c>
      <c r="J168" s="173">
        <v>0</v>
      </c>
      <c r="K168" s="135">
        <v>0</v>
      </c>
      <c r="L168" s="173">
        <v>0</v>
      </c>
      <c r="M168" s="135">
        <v>0</v>
      </c>
      <c r="N168" s="174">
        <f t="shared" si="32"/>
        <v>0</v>
      </c>
      <c r="O168" s="175">
        <f t="shared" si="33"/>
        <v>0</v>
      </c>
    </row>
    <row r="169" spans="1:15" ht="11.25">
      <c r="A169" s="172"/>
      <c r="B169" s="113"/>
      <c r="C169" s="135" t="s">
        <v>9</v>
      </c>
      <c r="D169" s="173">
        <v>0</v>
      </c>
      <c r="E169" s="135">
        <v>2</v>
      </c>
      <c r="F169" s="173">
        <v>0</v>
      </c>
      <c r="G169" s="135">
        <v>1</v>
      </c>
      <c r="H169" s="173">
        <v>1</v>
      </c>
      <c r="I169" s="135">
        <v>4</v>
      </c>
      <c r="J169" s="173">
        <v>1</v>
      </c>
      <c r="K169" s="135">
        <v>0</v>
      </c>
      <c r="L169" s="173">
        <v>1</v>
      </c>
      <c r="M169" s="135">
        <v>1</v>
      </c>
      <c r="N169" s="174">
        <f t="shared" si="32"/>
        <v>0.6</v>
      </c>
      <c r="O169" s="175">
        <f t="shared" si="33"/>
        <v>1.6</v>
      </c>
    </row>
    <row r="170" spans="1:15" ht="11.25">
      <c r="A170" s="172"/>
      <c r="B170" s="113"/>
      <c r="C170" s="135" t="s">
        <v>22</v>
      </c>
      <c r="D170" s="173">
        <v>0</v>
      </c>
      <c r="E170" s="135">
        <v>0</v>
      </c>
      <c r="F170" s="173">
        <v>0</v>
      </c>
      <c r="G170" s="135">
        <v>0</v>
      </c>
      <c r="H170" s="173">
        <v>0</v>
      </c>
      <c r="I170" s="135">
        <v>0</v>
      </c>
      <c r="J170" s="173">
        <v>0</v>
      </c>
      <c r="K170" s="135">
        <v>0</v>
      </c>
      <c r="L170" s="173">
        <v>0</v>
      </c>
      <c r="M170" s="135">
        <v>0</v>
      </c>
      <c r="N170" s="174">
        <f t="shared" si="32"/>
        <v>0</v>
      </c>
      <c r="O170" s="175">
        <f t="shared" si="33"/>
        <v>0</v>
      </c>
    </row>
    <row r="171" spans="1:15" s="170" customFormat="1" ht="11.25">
      <c r="A171" s="172"/>
      <c r="B171" s="113"/>
      <c r="C171" s="114" t="s">
        <v>10</v>
      </c>
      <c r="D171" s="177">
        <f aca="true" t="shared" si="35" ref="D171:K171">SUM(D164:D170)</f>
        <v>1</v>
      </c>
      <c r="E171" s="114">
        <f t="shared" si="35"/>
        <v>2</v>
      </c>
      <c r="F171" s="177">
        <f t="shared" si="35"/>
        <v>11</v>
      </c>
      <c r="G171" s="114">
        <f t="shared" si="35"/>
        <v>4</v>
      </c>
      <c r="H171" s="177">
        <f t="shared" si="35"/>
        <v>3</v>
      </c>
      <c r="I171" s="114">
        <f t="shared" si="35"/>
        <v>8</v>
      </c>
      <c r="J171" s="177">
        <f t="shared" si="35"/>
        <v>5</v>
      </c>
      <c r="K171" s="114">
        <f t="shared" si="35"/>
        <v>4</v>
      </c>
      <c r="L171" s="177">
        <f>SUM(L164:L170)</f>
        <v>2</v>
      </c>
      <c r="M171" s="114">
        <f>SUM(M164:M170)</f>
        <v>3</v>
      </c>
      <c r="N171" s="178">
        <f t="shared" si="32"/>
        <v>4.4</v>
      </c>
      <c r="O171" s="179">
        <f t="shared" si="33"/>
        <v>4.2</v>
      </c>
    </row>
    <row r="172" spans="1:15" ht="11.25">
      <c r="A172" s="172"/>
      <c r="B172" s="113"/>
      <c r="C172" s="135"/>
      <c r="D172" s="173"/>
      <c r="E172" s="135"/>
      <c r="F172" s="173"/>
      <c r="G172" s="135"/>
      <c r="H172" s="173"/>
      <c r="I172" s="135"/>
      <c r="J172" s="173"/>
      <c r="K172" s="135"/>
      <c r="L172" s="173"/>
      <c r="M172" s="135"/>
      <c r="N172" s="180"/>
      <c r="O172" s="181"/>
    </row>
    <row r="173" spans="1:15" ht="22.5">
      <c r="A173" s="172" t="s">
        <v>68</v>
      </c>
      <c r="B173" s="113">
        <v>1975</v>
      </c>
      <c r="C173" s="135" t="s">
        <v>4</v>
      </c>
      <c r="D173" s="173">
        <v>0</v>
      </c>
      <c r="E173" s="135">
        <v>3</v>
      </c>
      <c r="F173" s="173">
        <v>0</v>
      </c>
      <c r="G173" s="135">
        <v>6</v>
      </c>
      <c r="H173" s="173">
        <v>1</v>
      </c>
      <c r="I173" s="135">
        <v>3</v>
      </c>
      <c r="J173" s="173">
        <v>0</v>
      </c>
      <c r="K173" s="135">
        <v>6</v>
      </c>
      <c r="L173" s="173">
        <v>3</v>
      </c>
      <c r="M173" s="135">
        <v>0</v>
      </c>
      <c r="N173" s="174">
        <f aca="true" t="shared" si="36" ref="N173:O180">(D173+F173+H173+J173+L173)/5</f>
        <v>0.8</v>
      </c>
      <c r="O173" s="175">
        <f t="shared" si="36"/>
        <v>3.6</v>
      </c>
    </row>
    <row r="174" spans="1:15" ht="11.25">
      <c r="A174" s="172"/>
      <c r="B174" s="113"/>
      <c r="C174" s="135" t="s">
        <v>5</v>
      </c>
      <c r="D174" s="173">
        <v>1</v>
      </c>
      <c r="E174" s="135">
        <v>1</v>
      </c>
      <c r="F174" s="173">
        <v>0</v>
      </c>
      <c r="G174" s="135">
        <v>0</v>
      </c>
      <c r="H174" s="173">
        <v>1</v>
      </c>
      <c r="I174" s="135">
        <v>1</v>
      </c>
      <c r="J174" s="173">
        <v>0</v>
      </c>
      <c r="K174" s="135">
        <v>1</v>
      </c>
      <c r="L174" s="173">
        <v>0</v>
      </c>
      <c r="M174" s="135">
        <v>0</v>
      </c>
      <c r="N174" s="174">
        <f t="shared" si="36"/>
        <v>0.4</v>
      </c>
      <c r="O174" s="175">
        <f t="shared" si="36"/>
        <v>0.6</v>
      </c>
    </row>
    <row r="175" spans="1:15" ht="11.25">
      <c r="A175" s="172"/>
      <c r="B175" s="113"/>
      <c r="C175" s="135" t="s">
        <v>6</v>
      </c>
      <c r="D175" s="173">
        <v>0</v>
      </c>
      <c r="E175" s="135">
        <v>0</v>
      </c>
      <c r="F175" s="173">
        <v>1</v>
      </c>
      <c r="G175" s="135">
        <v>0</v>
      </c>
      <c r="H175" s="173">
        <v>0</v>
      </c>
      <c r="I175" s="135">
        <v>0</v>
      </c>
      <c r="J175" s="173">
        <v>0</v>
      </c>
      <c r="K175" s="135">
        <v>0</v>
      </c>
      <c r="L175" s="173">
        <v>0</v>
      </c>
      <c r="M175" s="135">
        <v>0</v>
      </c>
      <c r="N175" s="174">
        <f t="shared" si="36"/>
        <v>0.2</v>
      </c>
      <c r="O175" s="175">
        <f t="shared" si="36"/>
        <v>0</v>
      </c>
    </row>
    <row r="176" spans="1:15" ht="11.25">
      <c r="A176" s="172"/>
      <c r="B176" s="113"/>
      <c r="C176" s="135" t="s">
        <v>7</v>
      </c>
      <c r="D176" s="173">
        <v>0</v>
      </c>
      <c r="E176" s="135">
        <v>0</v>
      </c>
      <c r="F176" s="173">
        <v>0</v>
      </c>
      <c r="G176" s="135">
        <v>0</v>
      </c>
      <c r="H176" s="173">
        <v>0</v>
      </c>
      <c r="I176" s="135">
        <v>0</v>
      </c>
      <c r="J176" s="173">
        <v>0</v>
      </c>
      <c r="K176" s="135">
        <v>1</v>
      </c>
      <c r="L176" s="173">
        <v>2</v>
      </c>
      <c r="M176" s="135">
        <v>0</v>
      </c>
      <c r="N176" s="174">
        <f t="shared" si="36"/>
        <v>0.4</v>
      </c>
      <c r="O176" s="175">
        <f t="shared" si="36"/>
        <v>0.2</v>
      </c>
    </row>
    <row r="177" spans="1:15" ht="11.25">
      <c r="A177" s="172"/>
      <c r="B177" s="113"/>
      <c r="C177" s="135" t="s">
        <v>8</v>
      </c>
      <c r="D177" s="173">
        <v>0</v>
      </c>
      <c r="E177" s="135">
        <v>0</v>
      </c>
      <c r="F177" s="173">
        <v>0</v>
      </c>
      <c r="G177" s="135">
        <v>0</v>
      </c>
      <c r="H177" s="173">
        <v>0</v>
      </c>
      <c r="I177" s="135">
        <v>0</v>
      </c>
      <c r="J177" s="173">
        <v>0</v>
      </c>
      <c r="K177" s="135">
        <v>0</v>
      </c>
      <c r="L177" s="173">
        <v>0</v>
      </c>
      <c r="M177" s="135">
        <v>0</v>
      </c>
      <c r="N177" s="174">
        <f t="shared" si="36"/>
        <v>0</v>
      </c>
      <c r="O177" s="175">
        <f t="shared" si="36"/>
        <v>0</v>
      </c>
    </row>
    <row r="178" spans="1:15" ht="11.25">
      <c r="A178" s="172"/>
      <c r="B178" s="113"/>
      <c r="C178" s="135" t="s">
        <v>9</v>
      </c>
      <c r="D178" s="173">
        <v>0</v>
      </c>
      <c r="E178" s="135">
        <v>2</v>
      </c>
      <c r="F178" s="173">
        <v>1</v>
      </c>
      <c r="G178" s="135">
        <v>0</v>
      </c>
      <c r="H178" s="173">
        <v>0</v>
      </c>
      <c r="I178" s="135">
        <v>3</v>
      </c>
      <c r="J178" s="173">
        <v>0</v>
      </c>
      <c r="K178" s="135">
        <v>2</v>
      </c>
      <c r="L178" s="173">
        <v>4</v>
      </c>
      <c r="M178" s="135">
        <v>0</v>
      </c>
      <c r="N178" s="174">
        <f t="shared" si="36"/>
        <v>1</v>
      </c>
      <c r="O178" s="175">
        <f t="shared" si="36"/>
        <v>1.4</v>
      </c>
    </row>
    <row r="179" spans="1:15" ht="11.25">
      <c r="A179" s="172"/>
      <c r="B179" s="113"/>
      <c r="C179" s="135" t="s">
        <v>22</v>
      </c>
      <c r="D179" s="173">
        <v>0</v>
      </c>
      <c r="E179" s="135">
        <v>0</v>
      </c>
      <c r="F179" s="173">
        <v>0</v>
      </c>
      <c r="G179" s="135">
        <v>0</v>
      </c>
      <c r="H179" s="173">
        <v>0</v>
      </c>
      <c r="I179" s="135">
        <v>1</v>
      </c>
      <c r="J179" s="173">
        <v>0</v>
      </c>
      <c r="K179" s="135">
        <v>0</v>
      </c>
      <c r="L179" s="173">
        <v>0</v>
      </c>
      <c r="M179" s="135">
        <v>0</v>
      </c>
      <c r="N179" s="174">
        <f t="shared" si="36"/>
        <v>0</v>
      </c>
      <c r="O179" s="175">
        <f t="shared" si="36"/>
        <v>0.2</v>
      </c>
    </row>
    <row r="180" spans="1:15" s="170" customFormat="1" ht="11.25">
      <c r="A180" s="172"/>
      <c r="B180" s="113"/>
      <c r="C180" s="114" t="s">
        <v>10</v>
      </c>
      <c r="D180" s="177">
        <f aca="true" t="shared" si="37" ref="D180:K180">SUM(D173:D179)</f>
        <v>1</v>
      </c>
      <c r="E180" s="114">
        <f t="shared" si="37"/>
        <v>6</v>
      </c>
      <c r="F180" s="177">
        <f t="shared" si="37"/>
        <v>2</v>
      </c>
      <c r="G180" s="114">
        <f t="shared" si="37"/>
        <v>6</v>
      </c>
      <c r="H180" s="177">
        <f t="shared" si="37"/>
        <v>2</v>
      </c>
      <c r="I180" s="114">
        <f t="shared" si="37"/>
        <v>8</v>
      </c>
      <c r="J180" s="177">
        <f t="shared" si="37"/>
        <v>0</v>
      </c>
      <c r="K180" s="114">
        <f t="shared" si="37"/>
        <v>10</v>
      </c>
      <c r="L180" s="177">
        <f>SUM(L173:L179)</f>
        <v>9</v>
      </c>
      <c r="M180" s="114">
        <f>SUM(M173:M179)</f>
        <v>0</v>
      </c>
      <c r="N180" s="178">
        <f t="shared" si="36"/>
        <v>2.8</v>
      </c>
      <c r="O180" s="179">
        <f t="shared" si="36"/>
        <v>6</v>
      </c>
    </row>
    <row r="181" spans="1:15" ht="11.25">
      <c r="A181" s="172"/>
      <c r="B181" s="113"/>
      <c r="C181" s="135"/>
      <c r="D181" s="173"/>
      <c r="E181" s="135"/>
      <c r="F181" s="173"/>
      <c r="G181" s="135"/>
      <c r="H181" s="173"/>
      <c r="I181" s="135"/>
      <c r="J181" s="173"/>
      <c r="K181" s="135"/>
      <c r="L181" s="173"/>
      <c r="M181" s="135"/>
      <c r="N181" s="180"/>
      <c r="O181" s="181"/>
    </row>
    <row r="182" spans="1:15" ht="11.25">
      <c r="A182" s="172" t="s">
        <v>69</v>
      </c>
      <c r="B182" s="113">
        <v>1969</v>
      </c>
      <c r="C182" s="135" t="s">
        <v>4</v>
      </c>
      <c r="D182" s="173">
        <v>3</v>
      </c>
      <c r="E182" s="135">
        <v>0</v>
      </c>
      <c r="F182" s="173">
        <v>0</v>
      </c>
      <c r="G182" s="135">
        <v>0</v>
      </c>
      <c r="H182" s="173">
        <v>0</v>
      </c>
      <c r="I182" s="135">
        <v>1</v>
      </c>
      <c r="J182" s="173">
        <v>1</v>
      </c>
      <c r="K182" s="135">
        <v>0</v>
      </c>
      <c r="L182" s="173">
        <v>1</v>
      </c>
      <c r="M182" s="135">
        <v>1</v>
      </c>
      <c r="N182" s="174">
        <f aca="true" t="shared" si="38" ref="N182:O189">(D182+F182+H182+J182+L182)/5</f>
        <v>1</v>
      </c>
      <c r="O182" s="175">
        <f t="shared" si="38"/>
        <v>0.4</v>
      </c>
    </row>
    <row r="183" spans="1:15" ht="11.25">
      <c r="A183" s="172"/>
      <c r="B183" s="113"/>
      <c r="C183" s="135" t="s">
        <v>5</v>
      </c>
      <c r="D183" s="173">
        <v>0</v>
      </c>
      <c r="E183" s="135">
        <v>0</v>
      </c>
      <c r="F183" s="173">
        <v>0</v>
      </c>
      <c r="G183" s="135">
        <v>0</v>
      </c>
      <c r="H183" s="173">
        <v>0</v>
      </c>
      <c r="I183" s="135">
        <v>0</v>
      </c>
      <c r="J183" s="173">
        <v>1</v>
      </c>
      <c r="K183" s="135">
        <v>0</v>
      </c>
      <c r="L183" s="173">
        <v>0</v>
      </c>
      <c r="M183" s="135">
        <v>0</v>
      </c>
      <c r="N183" s="174">
        <f t="shared" si="38"/>
        <v>0.2</v>
      </c>
      <c r="O183" s="175">
        <f t="shared" si="38"/>
        <v>0</v>
      </c>
    </row>
    <row r="184" spans="1:15" ht="11.25">
      <c r="A184" s="172"/>
      <c r="B184" s="113"/>
      <c r="C184" s="135" t="s">
        <v>6</v>
      </c>
      <c r="D184" s="173">
        <v>0</v>
      </c>
      <c r="E184" s="135">
        <v>0</v>
      </c>
      <c r="F184" s="173">
        <v>0</v>
      </c>
      <c r="G184" s="135">
        <v>0</v>
      </c>
      <c r="H184" s="173">
        <v>0</v>
      </c>
      <c r="I184" s="135">
        <v>0</v>
      </c>
      <c r="J184" s="173">
        <v>0</v>
      </c>
      <c r="K184" s="135">
        <v>0</v>
      </c>
      <c r="L184" s="173">
        <v>0</v>
      </c>
      <c r="M184" s="135">
        <v>0</v>
      </c>
      <c r="N184" s="174">
        <f t="shared" si="38"/>
        <v>0</v>
      </c>
      <c r="O184" s="175">
        <f t="shared" si="38"/>
        <v>0</v>
      </c>
    </row>
    <row r="185" spans="1:15" ht="11.25">
      <c r="A185" s="172"/>
      <c r="B185" s="113"/>
      <c r="C185" s="135" t="s">
        <v>7</v>
      </c>
      <c r="D185" s="173">
        <v>0</v>
      </c>
      <c r="E185" s="135">
        <v>0</v>
      </c>
      <c r="F185" s="173">
        <v>0</v>
      </c>
      <c r="G185" s="135">
        <v>1</v>
      </c>
      <c r="H185" s="173">
        <v>0</v>
      </c>
      <c r="I185" s="135">
        <v>0</v>
      </c>
      <c r="J185" s="173">
        <v>0</v>
      </c>
      <c r="K185" s="135">
        <v>0</v>
      </c>
      <c r="L185" s="173">
        <v>0</v>
      </c>
      <c r="M185" s="135">
        <v>0</v>
      </c>
      <c r="N185" s="174">
        <f t="shared" si="38"/>
        <v>0</v>
      </c>
      <c r="O185" s="175">
        <f t="shared" si="38"/>
        <v>0.2</v>
      </c>
    </row>
    <row r="186" spans="1:15" ht="11.25">
      <c r="A186" s="172"/>
      <c r="B186" s="113"/>
      <c r="C186" s="135" t="s">
        <v>8</v>
      </c>
      <c r="D186" s="173">
        <v>0</v>
      </c>
      <c r="E186" s="135">
        <v>0</v>
      </c>
      <c r="F186" s="173">
        <v>0</v>
      </c>
      <c r="G186" s="135">
        <v>0</v>
      </c>
      <c r="H186" s="173">
        <v>0</v>
      </c>
      <c r="I186" s="135">
        <v>0</v>
      </c>
      <c r="J186" s="173">
        <v>0</v>
      </c>
      <c r="K186" s="135">
        <v>0</v>
      </c>
      <c r="L186" s="173">
        <v>0</v>
      </c>
      <c r="M186" s="135">
        <v>0</v>
      </c>
      <c r="N186" s="174">
        <f t="shared" si="38"/>
        <v>0</v>
      </c>
      <c r="O186" s="175">
        <f t="shared" si="38"/>
        <v>0</v>
      </c>
    </row>
    <row r="187" spans="1:15" ht="11.25">
      <c r="A187" s="172"/>
      <c r="B187" s="113"/>
      <c r="C187" s="135" t="s">
        <v>9</v>
      </c>
      <c r="D187" s="173">
        <v>0</v>
      </c>
      <c r="E187" s="135">
        <v>0</v>
      </c>
      <c r="F187" s="173">
        <v>0</v>
      </c>
      <c r="G187" s="135">
        <v>1</v>
      </c>
      <c r="H187" s="173">
        <v>1</v>
      </c>
      <c r="I187" s="135">
        <v>0</v>
      </c>
      <c r="J187" s="173">
        <v>0</v>
      </c>
      <c r="K187" s="135">
        <v>2</v>
      </c>
      <c r="L187" s="173">
        <v>0</v>
      </c>
      <c r="M187" s="135">
        <v>1</v>
      </c>
      <c r="N187" s="174">
        <f t="shared" si="38"/>
        <v>0.2</v>
      </c>
      <c r="O187" s="175">
        <f t="shared" si="38"/>
        <v>0.8</v>
      </c>
    </row>
    <row r="188" spans="1:15" ht="11.25">
      <c r="A188" s="172"/>
      <c r="B188" s="113"/>
      <c r="C188" s="135" t="s">
        <v>22</v>
      </c>
      <c r="D188" s="173">
        <v>0</v>
      </c>
      <c r="E188" s="135">
        <v>0</v>
      </c>
      <c r="F188" s="173">
        <v>0</v>
      </c>
      <c r="G188" s="135">
        <v>0</v>
      </c>
      <c r="H188" s="173">
        <v>0</v>
      </c>
      <c r="I188" s="135">
        <v>0</v>
      </c>
      <c r="J188" s="173">
        <v>0</v>
      </c>
      <c r="K188" s="135">
        <v>0</v>
      </c>
      <c r="L188" s="173">
        <v>0</v>
      </c>
      <c r="M188" s="135">
        <v>0</v>
      </c>
      <c r="N188" s="174">
        <f t="shared" si="38"/>
        <v>0</v>
      </c>
      <c r="O188" s="175">
        <f t="shared" si="38"/>
        <v>0</v>
      </c>
    </row>
    <row r="189" spans="1:15" s="170" customFormat="1" ht="11.25">
      <c r="A189" s="172"/>
      <c r="B189" s="113"/>
      <c r="C189" s="114" t="s">
        <v>10</v>
      </c>
      <c r="D189" s="177">
        <f aca="true" t="shared" si="39" ref="D189:K189">SUM(D182:D188)</f>
        <v>3</v>
      </c>
      <c r="E189" s="114">
        <f t="shared" si="39"/>
        <v>0</v>
      </c>
      <c r="F189" s="177">
        <f t="shared" si="39"/>
        <v>0</v>
      </c>
      <c r="G189" s="114">
        <f t="shared" si="39"/>
        <v>2</v>
      </c>
      <c r="H189" s="177">
        <f t="shared" si="39"/>
        <v>1</v>
      </c>
      <c r="I189" s="114">
        <f t="shared" si="39"/>
        <v>1</v>
      </c>
      <c r="J189" s="177">
        <f t="shared" si="39"/>
        <v>2</v>
      </c>
      <c r="K189" s="114">
        <f t="shared" si="39"/>
        <v>2</v>
      </c>
      <c r="L189" s="177">
        <f>SUM(L182:L188)</f>
        <v>1</v>
      </c>
      <c r="M189" s="114">
        <f>SUM(M182:M188)</f>
        <v>2</v>
      </c>
      <c r="N189" s="178">
        <f t="shared" si="38"/>
        <v>1.4</v>
      </c>
      <c r="O189" s="179">
        <f t="shared" si="38"/>
        <v>1.4</v>
      </c>
    </row>
    <row r="190" spans="1:15" ht="11.25">
      <c r="A190" s="172"/>
      <c r="B190" s="113"/>
      <c r="C190" s="135"/>
      <c r="D190" s="173"/>
      <c r="E190" s="135"/>
      <c r="F190" s="173"/>
      <c r="G190" s="135"/>
      <c r="H190" s="173"/>
      <c r="I190" s="135"/>
      <c r="J190" s="173"/>
      <c r="K190" s="135"/>
      <c r="L190" s="173"/>
      <c r="M190" s="135"/>
      <c r="N190" s="180"/>
      <c r="O190" s="181"/>
    </row>
    <row r="191" spans="1:15" ht="12" customHeight="1">
      <c r="A191" s="172" t="s">
        <v>70</v>
      </c>
      <c r="B191" s="113">
        <v>1976</v>
      </c>
      <c r="C191" s="135" t="s">
        <v>4</v>
      </c>
      <c r="D191" s="173">
        <v>3</v>
      </c>
      <c r="E191" s="135">
        <v>2</v>
      </c>
      <c r="F191" s="173">
        <v>12</v>
      </c>
      <c r="G191" s="135">
        <v>0</v>
      </c>
      <c r="H191" s="173">
        <v>4</v>
      </c>
      <c r="I191" s="135">
        <v>0</v>
      </c>
      <c r="J191" s="173">
        <v>3</v>
      </c>
      <c r="K191" s="135">
        <v>2</v>
      </c>
      <c r="L191" s="173">
        <v>1</v>
      </c>
      <c r="M191" s="135">
        <v>2</v>
      </c>
      <c r="N191" s="174">
        <f aca="true" t="shared" si="40" ref="N191:O198">(D191+F191+H191+J191+L191)/5</f>
        <v>4.6</v>
      </c>
      <c r="O191" s="175">
        <f t="shared" si="40"/>
        <v>1.2</v>
      </c>
    </row>
    <row r="192" spans="1:15" ht="11.25">
      <c r="A192" s="172"/>
      <c r="B192" s="113"/>
      <c r="C192" s="135" t="s">
        <v>5</v>
      </c>
      <c r="D192" s="173">
        <v>1</v>
      </c>
      <c r="E192" s="135">
        <v>0</v>
      </c>
      <c r="F192" s="173">
        <v>0</v>
      </c>
      <c r="G192" s="135">
        <v>0</v>
      </c>
      <c r="H192" s="173">
        <v>1</v>
      </c>
      <c r="I192" s="135">
        <v>0</v>
      </c>
      <c r="J192" s="173">
        <v>0</v>
      </c>
      <c r="K192" s="135">
        <v>0</v>
      </c>
      <c r="L192" s="173">
        <v>0</v>
      </c>
      <c r="M192" s="135">
        <v>0</v>
      </c>
      <c r="N192" s="174">
        <f t="shared" si="40"/>
        <v>0.4</v>
      </c>
      <c r="O192" s="175">
        <f t="shared" si="40"/>
        <v>0</v>
      </c>
    </row>
    <row r="193" spans="1:15" ht="11.25">
      <c r="A193" s="172"/>
      <c r="B193" s="113"/>
      <c r="C193" s="135" t="s">
        <v>6</v>
      </c>
      <c r="D193" s="173">
        <v>0</v>
      </c>
      <c r="E193" s="135">
        <v>0</v>
      </c>
      <c r="F193" s="173">
        <v>0</v>
      </c>
      <c r="G193" s="135">
        <v>0</v>
      </c>
      <c r="H193" s="173">
        <v>0</v>
      </c>
      <c r="I193" s="135">
        <v>0</v>
      </c>
      <c r="J193" s="173">
        <v>0</v>
      </c>
      <c r="K193" s="135">
        <v>0</v>
      </c>
      <c r="L193" s="173">
        <v>0</v>
      </c>
      <c r="M193" s="135">
        <v>0</v>
      </c>
      <c r="N193" s="174">
        <f t="shared" si="40"/>
        <v>0</v>
      </c>
      <c r="O193" s="175">
        <f t="shared" si="40"/>
        <v>0</v>
      </c>
    </row>
    <row r="194" spans="1:15" ht="11.25">
      <c r="A194" s="172"/>
      <c r="B194" s="113"/>
      <c r="C194" s="135" t="s">
        <v>7</v>
      </c>
      <c r="D194" s="173">
        <v>0</v>
      </c>
      <c r="E194" s="135">
        <v>1</v>
      </c>
      <c r="F194" s="173">
        <v>1</v>
      </c>
      <c r="G194" s="135">
        <v>0</v>
      </c>
      <c r="H194" s="173">
        <v>0</v>
      </c>
      <c r="I194" s="135">
        <v>1</v>
      </c>
      <c r="J194" s="173">
        <v>0</v>
      </c>
      <c r="K194" s="135">
        <v>0</v>
      </c>
      <c r="L194" s="173">
        <v>0</v>
      </c>
      <c r="M194" s="135">
        <v>1</v>
      </c>
      <c r="N194" s="174">
        <f t="shared" si="40"/>
        <v>0.2</v>
      </c>
      <c r="O194" s="175">
        <f t="shared" si="40"/>
        <v>0.6</v>
      </c>
    </row>
    <row r="195" spans="1:15" ht="11.25">
      <c r="A195" s="172"/>
      <c r="B195" s="113"/>
      <c r="C195" s="135" t="s">
        <v>8</v>
      </c>
      <c r="D195" s="173">
        <v>0</v>
      </c>
      <c r="E195" s="135">
        <v>0</v>
      </c>
      <c r="F195" s="173">
        <v>0</v>
      </c>
      <c r="G195" s="135">
        <v>0</v>
      </c>
      <c r="H195" s="173">
        <v>0</v>
      </c>
      <c r="I195" s="135">
        <v>0</v>
      </c>
      <c r="J195" s="173">
        <v>0</v>
      </c>
      <c r="K195" s="135">
        <v>0</v>
      </c>
      <c r="L195" s="173">
        <v>0</v>
      </c>
      <c r="M195" s="135">
        <v>0</v>
      </c>
      <c r="N195" s="174">
        <f t="shared" si="40"/>
        <v>0</v>
      </c>
      <c r="O195" s="175">
        <f t="shared" si="40"/>
        <v>0</v>
      </c>
    </row>
    <row r="196" spans="1:15" ht="11.25">
      <c r="A196" s="172"/>
      <c r="B196" s="113"/>
      <c r="C196" s="135" t="s">
        <v>9</v>
      </c>
      <c r="D196" s="173">
        <v>16</v>
      </c>
      <c r="E196" s="135">
        <v>8</v>
      </c>
      <c r="F196" s="173">
        <v>24</v>
      </c>
      <c r="G196" s="135">
        <v>14</v>
      </c>
      <c r="H196" s="173">
        <v>13</v>
      </c>
      <c r="I196" s="135">
        <v>12</v>
      </c>
      <c r="J196" s="173">
        <v>10</v>
      </c>
      <c r="K196" s="135">
        <v>2</v>
      </c>
      <c r="L196" s="173">
        <v>11</v>
      </c>
      <c r="M196" s="135">
        <v>9</v>
      </c>
      <c r="N196" s="174">
        <f t="shared" si="40"/>
        <v>14.8</v>
      </c>
      <c r="O196" s="175">
        <f t="shared" si="40"/>
        <v>9</v>
      </c>
    </row>
    <row r="197" spans="1:15" ht="11.25">
      <c r="A197" s="172"/>
      <c r="B197" s="113"/>
      <c r="C197" s="135" t="s">
        <v>22</v>
      </c>
      <c r="D197" s="173">
        <v>1</v>
      </c>
      <c r="E197" s="135">
        <v>0</v>
      </c>
      <c r="F197" s="173">
        <v>1</v>
      </c>
      <c r="G197" s="135">
        <v>0</v>
      </c>
      <c r="H197" s="173">
        <v>0</v>
      </c>
      <c r="I197" s="135">
        <v>0</v>
      </c>
      <c r="J197" s="173">
        <v>0</v>
      </c>
      <c r="K197" s="135">
        <v>1</v>
      </c>
      <c r="L197" s="173">
        <v>0</v>
      </c>
      <c r="M197" s="135">
        <v>0</v>
      </c>
      <c r="N197" s="174">
        <f t="shared" si="40"/>
        <v>0.4</v>
      </c>
      <c r="O197" s="175">
        <f t="shared" si="40"/>
        <v>0.2</v>
      </c>
    </row>
    <row r="198" spans="1:15" s="170" customFormat="1" ht="11.25">
      <c r="A198" s="171"/>
      <c r="B198" s="113"/>
      <c r="C198" s="114" t="s">
        <v>10</v>
      </c>
      <c r="D198" s="177">
        <f aca="true" t="shared" si="41" ref="D198:K198">SUM(D191:D197)</f>
        <v>21</v>
      </c>
      <c r="E198" s="114">
        <f t="shared" si="41"/>
        <v>11</v>
      </c>
      <c r="F198" s="177">
        <f t="shared" si="41"/>
        <v>38</v>
      </c>
      <c r="G198" s="114">
        <f t="shared" si="41"/>
        <v>14</v>
      </c>
      <c r="H198" s="177">
        <f t="shared" si="41"/>
        <v>18</v>
      </c>
      <c r="I198" s="114">
        <f t="shared" si="41"/>
        <v>13</v>
      </c>
      <c r="J198" s="177">
        <f t="shared" si="41"/>
        <v>13</v>
      </c>
      <c r="K198" s="114">
        <f t="shared" si="41"/>
        <v>5</v>
      </c>
      <c r="L198" s="177">
        <f>SUM(L191:L197)</f>
        <v>12</v>
      </c>
      <c r="M198" s="114">
        <f>SUM(M191:M197)</f>
        <v>12</v>
      </c>
      <c r="N198" s="178">
        <f t="shared" si="40"/>
        <v>20.4</v>
      </c>
      <c r="O198" s="179">
        <f t="shared" si="40"/>
        <v>11</v>
      </c>
    </row>
    <row r="199" spans="1:15" ht="11.25">
      <c r="A199" s="171"/>
      <c r="B199" s="113"/>
      <c r="C199" s="135"/>
      <c r="D199" s="173"/>
      <c r="E199" s="135"/>
      <c r="F199" s="173"/>
      <c r="G199" s="135"/>
      <c r="H199" s="173"/>
      <c r="I199" s="135"/>
      <c r="J199" s="173"/>
      <c r="K199" s="135"/>
      <c r="L199" s="173"/>
      <c r="M199" s="135"/>
      <c r="N199" s="180"/>
      <c r="O199" s="181"/>
    </row>
    <row r="200" spans="1:15" ht="13.5" customHeight="1">
      <c r="A200" s="172" t="s">
        <v>85</v>
      </c>
      <c r="B200" s="113">
        <v>1997</v>
      </c>
      <c r="C200" s="135" t="s">
        <v>4</v>
      </c>
      <c r="D200" s="173">
        <v>0</v>
      </c>
      <c r="E200" s="135">
        <v>0</v>
      </c>
      <c r="F200" s="173">
        <v>0</v>
      </c>
      <c r="G200" s="135">
        <v>0</v>
      </c>
      <c r="H200" s="173">
        <v>0</v>
      </c>
      <c r="I200" s="135">
        <v>0</v>
      </c>
      <c r="J200" s="173">
        <v>0</v>
      </c>
      <c r="K200" s="135">
        <v>0</v>
      </c>
      <c r="L200" s="173">
        <v>0</v>
      </c>
      <c r="M200" s="135">
        <v>0</v>
      </c>
      <c r="N200" s="174">
        <f aca="true" t="shared" si="42" ref="N200:O207">(D200+F200+H200+J200+L200)/5</f>
        <v>0</v>
      </c>
      <c r="O200" s="175">
        <f t="shared" si="42"/>
        <v>0</v>
      </c>
    </row>
    <row r="201" spans="1:15" ht="11.25">
      <c r="A201" s="171"/>
      <c r="B201" s="113"/>
      <c r="C201" s="135" t="s">
        <v>5</v>
      </c>
      <c r="D201" s="173">
        <v>0</v>
      </c>
      <c r="E201" s="135">
        <v>0</v>
      </c>
      <c r="F201" s="173">
        <v>0</v>
      </c>
      <c r="G201" s="135">
        <v>0</v>
      </c>
      <c r="H201" s="173">
        <v>0</v>
      </c>
      <c r="I201" s="135">
        <v>0</v>
      </c>
      <c r="J201" s="173">
        <v>0</v>
      </c>
      <c r="K201" s="135">
        <v>0</v>
      </c>
      <c r="L201" s="173">
        <v>0</v>
      </c>
      <c r="M201" s="135">
        <v>0</v>
      </c>
      <c r="N201" s="174">
        <f t="shared" si="42"/>
        <v>0</v>
      </c>
      <c r="O201" s="175">
        <f t="shared" si="42"/>
        <v>0</v>
      </c>
    </row>
    <row r="202" spans="1:15" ht="11.25">
      <c r="A202" s="171"/>
      <c r="B202" s="113"/>
      <c r="C202" s="135" t="s">
        <v>6</v>
      </c>
      <c r="D202" s="173">
        <v>0</v>
      </c>
      <c r="E202" s="135">
        <v>0</v>
      </c>
      <c r="F202" s="173">
        <v>0</v>
      </c>
      <c r="G202" s="135">
        <v>0</v>
      </c>
      <c r="H202" s="173">
        <v>0</v>
      </c>
      <c r="I202" s="135">
        <v>0</v>
      </c>
      <c r="J202" s="173">
        <v>0</v>
      </c>
      <c r="K202" s="135">
        <v>0</v>
      </c>
      <c r="L202" s="173">
        <v>0</v>
      </c>
      <c r="M202" s="135">
        <v>0</v>
      </c>
      <c r="N202" s="174">
        <f t="shared" si="42"/>
        <v>0</v>
      </c>
      <c r="O202" s="175">
        <f t="shared" si="42"/>
        <v>0</v>
      </c>
    </row>
    <row r="203" spans="1:15" ht="11.25">
      <c r="A203" s="171"/>
      <c r="B203" s="113"/>
      <c r="C203" s="135" t="s">
        <v>7</v>
      </c>
      <c r="D203" s="173">
        <v>0</v>
      </c>
      <c r="E203" s="135">
        <v>0</v>
      </c>
      <c r="F203" s="173">
        <v>0</v>
      </c>
      <c r="G203" s="135">
        <v>0</v>
      </c>
      <c r="H203" s="173">
        <v>0</v>
      </c>
      <c r="I203" s="135">
        <v>0</v>
      </c>
      <c r="J203" s="173">
        <v>0</v>
      </c>
      <c r="K203" s="135">
        <v>0</v>
      </c>
      <c r="L203" s="173">
        <v>0</v>
      </c>
      <c r="M203" s="135">
        <v>0</v>
      </c>
      <c r="N203" s="174">
        <f t="shared" si="42"/>
        <v>0</v>
      </c>
      <c r="O203" s="175">
        <f t="shared" si="42"/>
        <v>0</v>
      </c>
    </row>
    <row r="204" spans="1:15" ht="11.25">
      <c r="A204" s="171"/>
      <c r="B204" s="113"/>
      <c r="C204" s="135" t="s">
        <v>8</v>
      </c>
      <c r="D204" s="173">
        <v>0</v>
      </c>
      <c r="E204" s="135">
        <v>0</v>
      </c>
      <c r="F204" s="173">
        <v>0</v>
      </c>
      <c r="G204" s="135">
        <v>0</v>
      </c>
      <c r="H204" s="173">
        <v>0</v>
      </c>
      <c r="I204" s="135">
        <v>0</v>
      </c>
      <c r="J204" s="173">
        <v>0</v>
      </c>
      <c r="K204" s="135">
        <v>0</v>
      </c>
      <c r="L204" s="173">
        <v>0</v>
      </c>
      <c r="M204" s="135">
        <v>0</v>
      </c>
      <c r="N204" s="174">
        <f t="shared" si="42"/>
        <v>0</v>
      </c>
      <c r="O204" s="175">
        <f t="shared" si="42"/>
        <v>0</v>
      </c>
    </row>
    <row r="205" spans="1:15" ht="11.25">
      <c r="A205" s="171"/>
      <c r="B205" s="113"/>
      <c r="C205" s="135" t="s">
        <v>9</v>
      </c>
      <c r="D205" s="173">
        <v>1</v>
      </c>
      <c r="E205" s="135">
        <v>0</v>
      </c>
      <c r="F205" s="173">
        <v>1</v>
      </c>
      <c r="G205" s="135">
        <v>1</v>
      </c>
      <c r="H205" s="173">
        <v>1</v>
      </c>
      <c r="I205" s="135">
        <v>2</v>
      </c>
      <c r="J205" s="173">
        <v>0</v>
      </c>
      <c r="K205" s="135">
        <v>0</v>
      </c>
      <c r="L205" s="173">
        <v>0</v>
      </c>
      <c r="M205" s="135">
        <v>0</v>
      </c>
      <c r="N205" s="174">
        <f t="shared" si="42"/>
        <v>0.6</v>
      </c>
      <c r="O205" s="175">
        <f t="shared" si="42"/>
        <v>0.6</v>
      </c>
    </row>
    <row r="206" spans="1:15" ht="11.25">
      <c r="A206" s="171"/>
      <c r="B206" s="113"/>
      <c r="C206" s="135" t="s">
        <v>22</v>
      </c>
      <c r="D206" s="173">
        <v>1</v>
      </c>
      <c r="E206" s="135">
        <v>0</v>
      </c>
      <c r="F206" s="173">
        <v>0</v>
      </c>
      <c r="G206" s="135">
        <v>0</v>
      </c>
      <c r="H206" s="173">
        <v>0</v>
      </c>
      <c r="I206" s="135">
        <v>0</v>
      </c>
      <c r="J206" s="173">
        <v>0</v>
      </c>
      <c r="K206" s="135">
        <v>0</v>
      </c>
      <c r="L206" s="173">
        <v>0</v>
      </c>
      <c r="M206" s="135">
        <v>0</v>
      </c>
      <c r="N206" s="174">
        <f t="shared" si="42"/>
        <v>0.2</v>
      </c>
      <c r="O206" s="175">
        <f t="shared" si="42"/>
        <v>0</v>
      </c>
    </row>
    <row r="207" spans="1:15" s="170" customFormat="1" ht="11.25">
      <c r="A207" s="171"/>
      <c r="B207" s="113"/>
      <c r="C207" s="114" t="s">
        <v>10</v>
      </c>
      <c r="D207" s="177">
        <f aca="true" t="shared" si="43" ref="D207:K207">SUM(D200:D206)</f>
        <v>2</v>
      </c>
      <c r="E207" s="114">
        <f t="shared" si="43"/>
        <v>0</v>
      </c>
      <c r="F207" s="177">
        <f t="shared" si="43"/>
        <v>1</v>
      </c>
      <c r="G207" s="114">
        <f t="shared" si="43"/>
        <v>1</v>
      </c>
      <c r="H207" s="177">
        <f t="shared" si="43"/>
        <v>1</v>
      </c>
      <c r="I207" s="114">
        <f t="shared" si="43"/>
        <v>2</v>
      </c>
      <c r="J207" s="177">
        <f t="shared" si="43"/>
        <v>0</v>
      </c>
      <c r="K207" s="114">
        <f t="shared" si="43"/>
        <v>0</v>
      </c>
      <c r="L207" s="177">
        <f>SUM(L200:L206)</f>
        <v>0</v>
      </c>
      <c r="M207" s="114">
        <f>SUM(M200:M206)</f>
        <v>0</v>
      </c>
      <c r="N207" s="178">
        <f t="shared" si="42"/>
        <v>0.8</v>
      </c>
      <c r="O207" s="179">
        <f t="shared" si="42"/>
        <v>0.6</v>
      </c>
    </row>
    <row r="208" spans="1:15" ht="11.25">
      <c r="A208" s="171"/>
      <c r="B208" s="113"/>
      <c r="C208" s="135"/>
      <c r="D208" s="173"/>
      <c r="E208" s="135"/>
      <c r="F208" s="173"/>
      <c r="G208" s="135"/>
      <c r="H208" s="173"/>
      <c r="I208" s="135"/>
      <c r="J208" s="173"/>
      <c r="K208" s="135"/>
      <c r="L208" s="173"/>
      <c r="M208" s="135"/>
      <c r="N208" s="180"/>
      <c r="O208" s="181"/>
    </row>
    <row r="209" spans="1:15" ht="12.75" customHeight="1">
      <c r="A209" s="172" t="s">
        <v>116</v>
      </c>
      <c r="B209" s="113">
        <v>1963</v>
      </c>
      <c r="C209" s="135" t="s">
        <v>4</v>
      </c>
      <c r="D209" s="173">
        <v>4</v>
      </c>
      <c r="E209" s="135">
        <v>0</v>
      </c>
      <c r="F209" s="173">
        <v>3</v>
      </c>
      <c r="G209" s="135">
        <v>0</v>
      </c>
      <c r="H209" s="173">
        <v>3</v>
      </c>
      <c r="I209" s="135">
        <v>1</v>
      </c>
      <c r="J209" s="173">
        <v>1</v>
      </c>
      <c r="K209" s="135">
        <v>2</v>
      </c>
      <c r="L209" s="173">
        <v>1</v>
      </c>
      <c r="M209" s="135">
        <v>2</v>
      </c>
      <c r="N209" s="174">
        <f aca="true" t="shared" si="44" ref="N209:O216">(D209+F209+H209+J209+L209)/5</f>
        <v>2.4</v>
      </c>
      <c r="O209" s="175">
        <f t="shared" si="44"/>
        <v>1</v>
      </c>
    </row>
    <row r="210" spans="1:15" ht="11.25">
      <c r="A210" s="172"/>
      <c r="B210" s="113"/>
      <c r="C210" s="135" t="s">
        <v>5</v>
      </c>
      <c r="D210" s="173">
        <v>0</v>
      </c>
      <c r="E210" s="135">
        <v>0</v>
      </c>
      <c r="F210" s="173">
        <v>0</v>
      </c>
      <c r="G210" s="135">
        <v>0</v>
      </c>
      <c r="H210" s="173">
        <v>0</v>
      </c>
      <c r="I210" s="135">
        <v>0</v>
      </c>
      <c r="J210" s="173">
        <v>0</v>
      </c>
      <c r="K210" s="135">
        <v>0</v>
      </c>
      <c r="L210" s="173">
        <v>0</v>
      </c>
      <c r="M210" s="135">
        <v>1</v>
      </c>
      <c r="N210" s="174">
        <f t="shared" si="44"/>
        <v>0</v>
      </c>
      <c r="O210" s="175">
        <f t="shared" si="44"/>
        <v>0.2</v>
      </c>
    </row>
    <row r="211" spans="1:15" ht="11.25">
      <c r="A211" s="172"/>
      <c r="B211" s="113"/>
      <c r="C211" s="135" t="s">
        <v>6</v>
      </c>
      <c r="D211" s="173">
        <v>0</v>
      </c>
      <c r="E211" s="135">
        <v>0</v>
      </c>
      <c r="F211" s="173">
        <v>0</v>
      </c>
      <c r="G211" s="135">
        <v>0</v>
      </c>
      <c r="H211" s="173">
        <v>0</v>
      </c>
      <c r="I211" s="135">
        <v>0</v>
      </c>
      <c r="J211" s="173">
        <v>0</v>
      </c>
      <c r="K211" s="135">
        <v>0</v>
      </c>
      <c r="L211" s="173">
        <v>0</v>
      </c>
      <c r="M211" s="135">
        <v>0</v>
      </c>
      <c r="N211" s="174">
        <f t="shared" si="44"/>
        <v>0</v>
      </c>
      <c r="O211" s="175">
        <f t="shared" si="44"/>
        <v>0</v>
      </c>
    </row>
    <row r="212" spans="1:15" ht="11.25">
      <c r="A212" s="172"/>
      <c r="B212" s="113"/>
      <c r="C212" s="135" t="s">
        <v>7</v>
      </c>
      <c r="D212" s="173">
        <v>0</v>
      </c>
      <c r="E212" s="135">
        <v>0</v>
      </c>
      <c r="F212" s="173">
        <v>0</v>
      </c>
      <c r="G212" s="135">
        <v>0</v>
      </c>
      <c r="H212" s="173">
        <v>0</v>
      </c>
      <c r="I212" s="135">
        <v>0</v>
      </c>
      <c r="J212" s="173">
        <v>0</v>
      </c>
      <c r="K212" s="135">
        <v>0</v>
      </c>
      <c r="L212" s="173">
        <v>1</v>
      </c>
      <c r="M212" s="135">
        <v>0</v>
      </c>
      <c r="N212" s="174">
        <f t="shared" si="44"/>
        <v>0.2</v>
      </c>
      <c r="O212" s="175">
        <f t="shared" si="44"/>
        <v>0</v>
      </c>
    </row>
    <row r="213" spans="1:15" ht="11.25">
      <c r="A213" s="172"/>
      <c r="B213" s="113"/>
      <c r="C213" s="135" t="s">
        <v>8</v>
      </c>
      <c r="D213" s="173">
        <v>0</v>
      </c>
      <c r="E213" s="135">
        <v>0</v>
      </c>
      <c r="F213" s="173">
        <v>0</v>
      </c>
      <c r="G213" s="135">
        <v>0</v>
      </c>
      <c r="H213" s="173">
        <v>0</v>
      </c>
      <c r="I213" s="135">
        <v>0</v>
      </c>
      <c r="J213" s="173">
        <v>0</v>
      </c>
      <c r="K213" s="135">
        <v>0</v>
      </c>
      <c r="L213" s="173">
        <v>0</v>
      </c>
      <c r="M213" s="135">
        <v>0</v>
      </c>
      <c r="N213" s="174">
        <f t="shared" si="44"/>
        <v>0</v>
      </c>
      <c r="O213" s="175">
        <f t="shared" si="44"/>
        <v>0</v>
      </c>
    </row>
    <row r="214" spans="1:15" ht="11.25">
      <c r="A214" s="172"/>
      <c r="B214" s="113"/>
      <c r="C214" s="135" t="s">
        <v>9</v>
      </c>
      <c r="D214" s="173">
        <v>0</v>
      </c>
      <c r="E214" s="135">
        <v>2</v>
      </c>
      <c r="F214" s="173">
        <v>0</v>
      </c>
      <c r="G214" s="135">
        <v>0</v>
      </c>
      <c r="H214" s="173">
        <v>0</v>
      </c>
      <c r="I214" s="135">
        <v>0</v>
      </c>
      <c r="J214" s="173">
        <v>2</v>
      </c>
      <c r="K214" s="135">
        <v>0</v>
      </c>
      <c r="L214" s="173">
        <v>0</v>
      </c>
      <c r="M214" s="135">
        <v>1</v>
      </c>
      <c r="N214" s="174">
        <f t="shared" si="44"/>
        <v>0.4</v>
      </c>
      <c r="O214" s="175">
        <f t="shared" si="44"/>
        <v>0.6</v>
      </c>
    </row>
    <row r="215" spans="1:15" ht="11.25">
      <c r="A215" s="172"/>
      <c r="B215" s="113"/>
      <c r="C215" s="135" t="s">
        <v>22</v>
      </c>
      <c r="D215" s="173">
        <v>0</v>
      </c>
      <c r="E215" s="135">
        <v>0</v>
      </c>
      <c r="F215" s="173">
        <v>0</v>
      </c>
      <c r="G215" s="135">
        <v>1</v>
      </c>
      <c r="H215" s="173">
        <v>0</v>
      </c>
      <c r="I215" s="135">
        <v>0</v>
      </c>
      <c r="J215" s="173">
        <v>0</v>
      </c>
      <c r="K215" s="135">
        <v>0</v>
      </c>
      <c r="L215" s="173">
        <v>0</v>
      </c>
      <c r="M215" s="135">
        <v>0</v>
      </c>
      <c r="N215" s="174">
        <f t="shared" si="44"/>
        <v>0</v>
      </c>
      <c r="O215" s="175">
        <f t="shared" si="44"/>
        <v>0.2</v>
      </c>
    </row>
    <row r="216" spans="1:15" s="170" customFormat="1" ht="11.25">
      <c r="A216" s="172"/>
      <c r="B216" s="113"/>
      <c r="C216" s="114" t="s">
        <v>10</v>
      </c>
      <c r="D216" s="177">
        <f aca="true" t="shared" si="45" ref="D216:K216">SUM(D209:D215)</f>
        <v>4</v>
      </c>
      <c r="E216" s="114">
        <f t="shared" si="45"/>
        <v>2</v>
      </c>
      <c r="F216" s="177">
        <f t="shared" si="45"/>
        <v>3</v>
      </c>
      <c r="G216" s="114">
        <f t="shared" si="45"/>
        <v>1</v>
      </c>
      <c r="H216" s="177">
        <f t="shared" si="45"/>
        <v>3</v>
      </c>
      <c r="I216" s="114">
        <f t="shared" si="45"/>
        <v>1</v>
      </c>
      <c r="J216" s="177">
        <f t="shared" si="45"/>
        <v>3</v>
      </c>
      <c r="K216" s="114">
        <f t="shared" si="45"/>
        <v>2</v>
      </c>
      <c r="L216" s="177">
        <f>SUM(L209:L215)</f>
        <v>2</v>
      </c>
      <c r="M216" s="114">
        <f>SUM(M209:M215)</f>
        <v>4</v>
      </c>
      <c r="N216" s="178">
        <f t="shared" si="44"/>
        <v>3</v>
      </c>
      <c r="O216" s="179">
        <f t="shared" si="44"/>
        <v>2</v>
      </c>
    </row>
    <row r="217" spans="1:15" ht="11.25">
      <c r="A217" s="172"/>
      <c r="B217" s="113"/>
      <c r="C217" s="135"/>
      <c r="D217" s="173"/>
      <c r="E217" s="135"/>
      <c r="F217" s="173"/>
      <c r="G217" s="135"/>
      <c r="H217" s="173"/>
      <c r="I217" s="135"/>
      <c r="J217" s="173"/>
      <c r="K217" s="135"/>
      <c r="L217" s="173"/>
      <c r="M217" s="135"/>
      <c r="N217" s="180"/>
      <c r="O217" s="181"/>
    </row>
    <row r="218" spans="1:15" ht="11.25">
      <c r="A218" s="172" t="s">
        <v>87</v>
      </c>
      <c r="B218" s="113">
        <v>1963</v>
      </c>
      <c r="C218" s="135" t="s">
        <v>4</v>
      </c>
      <c r="D218" s="173">
        <v>1</v>
      </c>
      <c r="E218" s="135">
        <v>5</v>
      </c>
      <c r="F218" s="173">
        <v>1</v>
      </c>
      <c r="G218" s="135">
        <v>3</v>
      </c>
      <c r="H218" s="173">
        <v>4</v>
      </c>
      <c r="I218" s="135">
        <v>0</v>
      </c>
      <c r="J218" s="173">
        <v>5</v>
      </c>
      <c r="K218" s="135">
        <v>3</v>
      </c>
      <c r="L218" s="173">
        <v>4</v>
      </c>
      <c r="M218" s="135">
        <v>2</v>
      </c>
      <c r="N218" s="174">
        <f aca="true" t="shared" si="46" ref="N218:O225">(D218+F218+H218+J218+L218)/5</f>
        <v>3</v>
      </c>
      <c r="O218" s="175">
        <f t="shared" si="46"/>
        <v>2.6</v>
      </c>
    </row>
    <row r="219" spans="1:15" ht="11.25">
      <c r="A219" s="172"/>
      <c r="B219" s="113"/>
      <c r="C219" s="135" t="s">
        <v>5</v>
      </c>
      <c r="D219" s="173">
        <v>0</v>
      </c>
      <c r="E219" s="135">
        <v>0</v>
      </c>
      <c r="F219" s="173">
        <v>0</v>
      </c>
      <c r="G219" s="135">
        <v>0</v>
      </c>
      <c r="H219" s="173">
        <v>0</v>
      </c>
      <c r="I219" s="135">
        <v>0</v>
      </c>
      <c r="J219" s="173">
        <v>0</v>
      </c>
      <c r="K219" s="135">
        <v>0</v>
      </c>
      <c r="L219" s="173">
        <v>0</v>
      </c>
      <c r="M219" s="135">
        <v>0</v>
      </c>
      <c r="N219" s="174">
        <f t="shared" si="46"/>
        <v>0</v>
      </c>
      <c r="O219" s="175">
        <f t="shared" si="46"/>
        <v>0</v>
      </c>
    </row>
    <row r="220" spans="1:15" ht="11.25">
      <c r="A220" s="172"/>
      <c r="B220" s="113"/>
      <c r="C220" s="135" t="s">
        <v>6</v>
      </c>
      <c r="D220" s="173">
        <v>0</v>
      </c>
      <c r="E220" s="135">
        <v>0</v>
      </c>
      <c r="F220" s="173">
        <v>0</v>
      </c>
      <c r="G220" s="135">
        <v>0</v>
      </c>
      <c r="H220" s="173">
        <v>0</v>
      </c>
      <c r="I220" s="135">
        <v>0</v>
      </c>
      <c r="J220" s="173">
        <v>0</v>
      </c>
      <c r="K220" s="135">
        <v>0</v>
      </c>
      <c r="L220" s="173">
        <v>0</v>
      </c>
      <c r="M220" s="135">
        <v>0</v>
      </c>
      <c r="N220" s="174">
        <f t="shared" si="46"/>
        <v>0</v>
      </c>
      <c r="O220" s="175">
        <f t="shared" si="46"/>
        <v>0</v>
      </c>
    </row>
    <row r="221" spans="1:15" ht="11.25">
      <c r="A221" s="172"/>
      <c r="B221" s="113"/>
      <c r="C221" s="135" t="s">
        <v>7</v>
      </c>
      <c r="D221" s="173">
        <v>0</v>
      </c>
      <c r="E221" s="135">
        <v>0</v>
      </c>
      <c r="F221" s="173">
        <v>0</v>
      </c>
      <c r="G221" s="135">
        <v>0</v>
      </c>
      <c r="H221" s="173">
        <v>0</v>
      </c>
      <c r="I221" s="135">
        <v>0</v>
      </c>
      <c r="J221" s="173">
        <v>0</v>
      </c>
      <c r="K221" s="135">
        <v>0</v>
      </c>
      <c r="L221" s="173">
        <v>0</v>
      </c>
      <c r="M221" s="135">
        <v>0</v>
      </c>
      <c r="N221" s="174">
        <f t="shared" si="46"/>
        <v>0</v>
      </c>
      <c r="O221" s="175">
        <f t="shared" si="46"/>
        <v>0</v>
      </c>
    </row>
    <row r="222" spans="1:15" ht="11.25">
      <c r="A222" s="172"/>
      <c r="B222" s="113"/>
      <c r="C222" s="135" t="s">
        <v>8</v>
      </c>
      <c r="D222" s="173">
        <v>0</v>
      </c>
      <c r="E222" s="135">
        <v>0</v>
      </c>
      <c r="F222" s="173">
        <v>0</v>
      </c>
      <c r="G222" s="135">
        <v>1</v>
      </c>
      <c r="H222" s="173">
        <v>0</v>
      </c>
      <c r="I222" s="135">
        <v>0</v>
      </c>
      <c r="J222" s="173">
        <v>0</v>
      </c>
      <c r="K222" s="135">
        <v>0</v>
      </c>
      <c r="L222" s="173">
        <v>0</v>
      </c>
      <c r="M222" s="135">
        <v>0</v>
      </c>
      <c r="N222" s="174">
        <f t="shared" si="46"/>
        <v>0</v>
      </c>
      <c r="O222" s="175">
        <f t="shared" si="46"/>
        <v>0.2</v>
      </c>
    </row>
    <row r="223" spans="1:15" ht="11.25">
      <c r="A223" s="172"/>
      <c r="B223" s="113"/>
      <c r="C223" s="135" t="s">
        <v>9</v>
      </c>
      <c r="D223" s="173">
        <v>2</v>
      </c>
      <c r="E223" s="135">
        <v>1</v>
      </c>
      <c r="F223" s="173">
        <v>3</v>
      </c>
      <c r="G223" s="135">
        <v>1</v>
      </c>
      <c r="H223" s="173">
        <v>1</v>
      </c>
      <c r="I223" s="135">
        <v>2</v>
      </c>
      <c r="J223" s="173">
        <v>1</v>
      </c>
      <c r="K223" s="135">
        <v>1</v>
      </c>
      <c r="L223" s="173">
        <v>2</v>
      </c>
      <c r="M223" s="135">
        <v>1</v>
      </c>
      <c r="N223" s="174">
        <f t="shared" si="46"/>
        <v>1.8</v>
      </c>
      <c r="O223" s="175">
        <f t="shared" si="46"/>
        <v>1.2</v>
      </c>
    </row>
    <row r="224" spans="1:15" ht="11.25">
      <c r="A224" s="172"/>
      <c r="B224" s="113"/>
      <c r="C224" s="135" t="s">
        <v>22</v>
      </c>
      <c r="D224" s="173">
        <v>0</v>
      </c>
      <c r="E224" s="135">
        <v>0</v>
      </c>
      <c r="F224" s="173">
        <v>0</v>
      </c>
      <c r="G224" s="135">
        <v>0</v>
      </c>
      <c r="H224" s="173">
        <v>0</v>
      </c>
      <c r="I224" s="135">
        <v>0</v>
      </c>
      <c r="J224" s="173">
        <v>0</v>
      </c>
      <c r="K224" s="135">
        <v>0</v>
      </c>
      <c r="L224" s="173">
        <v>1</v>
      </c>
      <c r="M224" s="135">
        <v>0</v>
      </c>
      <c r="N224" s="174">
        <f t="shared" si="46"/>
        <v>0.2</v>
      </c>
      <c r="O224" s="175">
        <f t="shared" si="46"/>
        <v>0</v>
      </c>
    </row>
    <row r="225" spans="1:15" s="170" customFormat="1" ht="11.25">
      <c r="A225" s="172"/>
      <c r="B225" s="113"/>
      <c r="C225" s="114" t="s">
        <v>10</v>
      </c>
      <c r="D225" s="177">
        <f aca="true" t="shared" si="47" ref="D225:K225">SUM(D218:D224)</f>
        <v>3</v>
      </c>
      <c r="E225" s="114">
        <f t="shared" si="47"/>
        <v>6</v>
      </c>
      <c r="F225" s="177">
        <f t="shared" si="47"/>
        <v>4</v>
      </c>
      <c r="G225" s="114">
        <f t="shared" si="47"/>
        <v>5</v>
      </c>
      <c r="H225" s="177">
        <f t="shared" si="47"/>
        <v>5</v>
      </c>
      <c r="I225" s="114">
        <f t="shared" si="47"/>
        <v>2</v>
      </c>
      <c r="J225" s="177">
        <f t="shared" si="47"/>
        <v>6</v>
      </c>
      <c r="K225" s="114">
        <f t="shared" si="47"/>
        <v>4</v>
      </c>
      <c r="L225" s="177">
        <f>SUM(L218:L224)</f>
        <v>7</v>
      </c>
      <c r="M225" s="114">
        <f>SUM(M218:M224)</f>
        <v>3</v>
      </c>
      <c r="N225" s="178">
        <f t="shared" si="46"/>
        <v>5</v>
      </c>
      <c r="O225" s="179">
        <f t="shared" si="46"/>
        <v>4</v>
      </c>
    </row>
    <row r="226" spans="1:15" ht="11.25">
      <c r="A226" s="172"/>
      <c r="B226" s="113"/>
      <c r="C226" s="135"/>
      <c r="D226" s="173"/>
      <c r="E226" s="135"/>
      <c r="F226" s="173"/>
      <c r="G226" s="135"/>
      <c r="H226" s="173"/>
      <c r="I226" s="135"/>
      <c r="J226" s="173"/>
      <c r="K226" s="135"/>
      <c r="L226" s="173"/>
      <c r="M226" s="135"/>
      <c r="N226" s="180"/>
      <c r="O226" s="181"/>
    </row>
    <row r="227" spans="1:15" ht="11.25">
      <c r="A227" s="172" t="s">
        <v>62</v>
      </c>
      <c r="B227" s="113">
        <v>1977</v>
      </c>
      <c r="C227" s="135" t="s">
        <v>4</v>
      </c>
      <c r="D227" s="173">
        <v>2</v>
      </c>
      <c r="E227" s="135">
        <v>46</v>
      </c>
      <c r="F227" s="173">
        <v>4</v>
      </c>
      <c r="G227" s="135">
        <v>41</v>
      </c>
      <c r="H227" s="173">
        <v>3</v>
      </c>
      <c r="I227" s="135">
        <v>38</v>
      </c>
      <c r="J227" s="173">
        <v>2</v>
      </c>
      <c r="K227" s="135">
        <v>35</v>
      </c>
      <c r="L227" s="173">
        <v>5</v>
      </c>
      <c r="M227" s="135">
        <v>27</v>
      </c>
      <c r="N227" s="174">
        <f aca="true" t="shared" si="48" ref="N227:O234">(D227+F227+H227+J227+L227)/5</f>
        <v>3.2</v>
      </c>
      <c r="O227" s="175">
        <f t="shared" si="48"/>
        <v>37.4</v>
      </c>
    </row>
    <row r="228" spans="1:15" ht="11.25">
      <c r="A228" s="172"/>
      <c r="B228" s="113"/>
      <c r="C228" s="135" t="s">
        <v>5</v>
      </c>
      <c r="D228" s="173">
        <v>0</v>
      </c>
      <c r="E228" s="135">
        <v>3</v>
      </c>
      <c r="F228" s="173">
        <v>1</v>
      </c>
      <c r="G228" s="135">
        <v>4</v>
      </c>
      <c r="H228" s="173">
        <v>0</v>
      </c>
      <c r="I228" s="135">
        <v>4</v>
      </c>
      <c r="J228" s="173">
        <v>0</v>
      </c>
      <c r="K228" s="135">
        <v>2</v>
      </c>
      <c r="L228" s="173">
        <v>0</v>
      </c>
      <c r="M228" s="135">
        <v>4</v>
      </c>
      <c r="N228" s="174">
        <f t="shared" si="48"/>
        <v>0.2</v>
      </c>
      <c r="O228" s="175">
        <f t="shared" si="48"/>
        <v>3.4</v>
      </c>
    </row>
    <row r="229" spans="1:15" ht="11.25">
      <c r="A229" s="172"/>
      <c r="B229" s="113"/>
      <c r="C229" s="135" t="s">
        <v>6</v>
      </c>
      <c r="D229" s="173">
        <v>1</v>
      </c>
      <c r="E229" s="135">
        <v>2</v>
      </c>
      <c r="F229" s="173">
        <v>0</v>
      </c>
      <c r="G229" s="135">
        <v>1</v>
      </c>
      <c r="H229" s="173">
        <v>0</v>
      </c>
      <c r="I229" s="135">
        <v>0</v>
      </c>
      <c r="J229" s="173">
        <v>0</v>
      </c>
      <c r="K229" s="135">
        <v>0</v>
      </c>
      <c r="L229" s="173">
        <v>0</v>
      </c>
      <c r="M229" s="135">
        <v>0</v>
      </c>
      <c r="N229" s="174">
        <f t="shared" si="48"/>
        <v>0.2</v>
      </c>
      <c r="O229" s="175">
        <f t="shared" si="48"/>
        <v>0.6</v>
      </c>
    </row>
    <row r="230" spans="1:15" ht="11.25">
      <c r="A230" s="172"/>
      <c r="B230" s="113"/>
      <c r="C230" s="135" t="s">
        <v>7</v>
      </c>
      <c r="D230" s="173">
        <v>0</v>
      </c>
      <c r="E230" s="135">
        <v>0</v>
      </c>
      <c r="F230" s="173">
        <v>0</v>
      </c>
      <c r="G230" s="135">
        <v>0</v>
      </c>
      <c r="H230" s="173">
        <v>0</v>
      </c>
      <c r="I230" s="135">
        <v>1</v>
      </c>
      <c r="J230" s="173">
        <v>0</v>
      </c>
      <c r="K230" s="135">
        <v>2</v>
      </c>
      <c r="L230" s="173">
        <v>0</v>
      </c>
      <c r="M230" s="135">
        <v>0</v>
      </c>
      <c r="N230" s="174">
        <f t="shared" si="48"/>
        <v>0</v>
      </c>
      <c r="O230" s="175">
        <f t="shared" si="48"/>
        <v>0.6</v>
      </c>
    </row>
    <row r="231" spans="1:15" ht="11.25">
      <c r="A231" s="172"/>
      <c r="B231" s="113"/>
      <c r="C231" s="135" t="s">
        <v>8</v>
      </c>
      <c r="D231" s="173">
        <v>0</v>
      </c>
      <c r="E231" s="135">
        <v>2</v>
      </c>
      <c r="F231" s="173">
        <v>0</v>
      </c>
      <c r="G231" s="135">
        <v>1</v>
      </c>
      <c r="H231" s="173">
        <v>0</v>
      </c>
      <c r="I231" s="135">
        <v>3</v>
      </c>
      <c r="J231" s="173">
        <v>0</v>
      </c>
      <c r="K231" s="135">
        <v>0</v>
      </c>
      <c r="L231" s="173">
        <v>0</v>
      </c>
      <c r="M231" s="135">
        <v>0</v>
      </c>
      <c r="N231" s="174">
        <f t="shared" si="48"/>
        <v>0</v>
      </c>
      <c r="O231" s="175">
        <f t="shared" si="48"/>
        <v>1.2</v>
      </c>
    </row>
    <row r="232" spans="1:15" ht="11.25">
      <c r="A232" s="172"/>
      <c r="B232" s="113"/>
      <c r="C232" s="135" t="s">
        <v>9</v>
      </c>
      <c r="D232" s="173">
        <v>0</v>
      </c>
      <c r="E232" s="135">
        <v>0</v>
      </c>
      <c r="F232" s="173">
        <v>0</v>
      </c>
      <c r="G232" s="135">
        <v>0</v>
      </c>
      <c r="H232" s="173">
        <v>2</v>
      </c>
      <c r="I232" s="135">
        <v>0</v>
      </c>
      <c r="J232" s="173">
        <v>0</v>
      </c>
      <c r="K232" s="135">
        <v>1</v>
      </c>
      <c r="L232" s="173">
        <v>0</v>
      </c>
      <c r="M232" s="135">
        <v>1</v>
      </c>
      <c r="N232" s="174">
        <f t="shared" si="48"/>
        <v>0.4</v>
      </c>
      <c r="O232" s="175">
        <f t="shared" si="48"/>
        <v>0.4</v>
      </c>
    </row>
    <row r="233" spans="1:15" ht="11.25">
      <c r="A233" s="172"/>
      <c r="B233" s="113"/>
      <c r="C233" s="135" t="s">
        <v>22</v>
      </c>
      <c r="D233" s="173">
        <v>0</v>
      </c>
      <c r="E233" s="135">
        <v>0</v>
      </c>
      <c r="F233" s="173">
        <v>0</v>
      </c>
      <c r="G233" s="135">
        <v>0</v>
      </c>
      <c r="H233" s="173">
        <v>0</v>
      </c>
      <c r="I233" s="135">
        <v>0</v>
      </c>
      <c r="J233" s="173">
        <v>0</v>
      </c>
      <c r="K233" s="135">
        <v>0</v>
      </c>
      <c r="L233" s="173">
        <v>0</v>
      </c>
      <c r="M233" s="135">
        <v>1</v>
      </c>
      <c r="N233" s="174">
        <f t="shared" si="48"/>
        <v>0</v>
      </c>
      <c r="O233" s="175">
        <f t="shared" si="48"/>
        <v>0.2</v>
      </c>
    </row>
    <row r="234" spans="1:15" s="170" customFormat="1" ht="11.25">
      <c r="A234" s="172"/>
      <c r="B234" s="113"/>
      <c r="C234" s="114" t="s">
        <v>10</v>
      </c>
      <c r="D234" s="177">
        <f aca="true" t="shared" si="49" ref="D234:K234">SUM(D227:D233)</f>
        <v>3</v>
      </c>
      <c r="E234" s="114">
        <f t="shared" si="49"/>
        <v>53</v>
      </c>
      <c r="F234" s="177">
        <f t="shared" si="49"/>
        <v>5</v>
      </c>
      <c r="G234" s="114">
        <f t="shared" si="49"/>
        <v>47</v>
      </c>
      <c r="H234" s="177">
        <f t="shared" si="49"/>
        <v>5</v>
      </c>
      <c r="I234" s="114">
        <f t="shared" si="49"/>
        <v>46</v>
      </c>
      <c r="J234" s="177">
        <f t="shared" si="49"/>
        <v>2</v>
      </c>
      <c r="K234" s="114">
        <f t="shared" si="49"/>
        <v>40</v>
      </c>
      <c r="L234" s="177">
        <f>SUM(L227:L233)</f>
        <v>5</v>
      </c>
      <c r="M234" s="114">
        <f>SUM(M227:M233)</f>
        <v>33</v>
      </c>
      <c r="N234" s="178">
        <f t="shared" si="48"/>
        <v>4</v>
      </c>
      <c r="O234" s="179">
        <f t="shared" si="48"/>
        <v>43.8</v>
      </c>
    </row>
    <row r="235" spans="1:15" ht="11.25">
      <c r="A235" s="172"/>
      <c r="B235" s="113"/>
      <c r="C235" s="135"/>
      <c r="D235" s="173"/>
      <c r="E235" s="135"/>
      <c r="F235" s="173"/>
      <c r="G235" s="135"/>
      <c r="H235" s="173"/>
      <c r="I235" s="135"/>
      <c r="J235" s="173"/>
      <c r="K235" s="135"/>
      <c r="L235" s="173"/>
      <c r="M235" s="135"/>
      <c r="N235" s="180"/>
      <c r="O235" s="181"/>
    </row>
    <row r="236" spans="1:15" ht="11.25">
      <c r="A236" s="172" t="s">
        <v>10</v>
      </c>
      <c r="B236" s="113"/>
      <c r="C236" s="135" t="s">
        <v>4</v>
      </c>
      <c r="D236" s="187">
        <f aca="true" t="shared" si="50" ref="D236:K236">+D227+D218+D209+D200+D191+D182+D173+D164+D156+D147+D138+D129+D120+D111+D102+D93+D84+D75+D66+D57+D39+D30+D12+D3+D21+D48</f>
        <v>107</v>
      </c>
      <c r="E236" s="188">
        <f t="shared" si="50"/>
        <v>106</v>
      </c>
      <c r="F236" s="187">
        <f t="shared" si="50"/>
        <v>144</v>
      </c>
      <c r="G236" s="188">
        <f t="shared" si="50"/>
        <v>106</v>
      </c>
      <c r="H236" s="187">
        <f t="shared" si="50"/>
        <v>141</v>
      </c>
      <c r="I236" s="188">
        <f t="shared" si="50"/>
        <v>99</v>
      </c>
      <c r="J236" s="187">
        <f t="shared" si="50"/>
        <v>139</v>
      </c>
      <c r="K236" s="188">
        <f t="shared" si="50"/>
        <v>115</v>
      </c>
      <c r="L236" s="187">
        <f>+L227+L218+L209+L200+L191+L182+L173+L164+L156+L147+L138+L129+L120+L111+L102+L93+L84+L75+L66+L57+L39+L30+L12+L3+L21+L48</f>
        <v>161</v>
      </c>
      <c r="M236" s="188">
        <f>+M227+M218+M209+M200+M191+M182+M173+M164+M156+M147+M138+M129+M120+M111+M102+M93+M84+M75+M66+M57+M39+M30+M12+M3+M21+M48</f>
        <v>93</v>
      </c>
      <c r="N236" s="174">
        <f>(D236+F236+H236+J236+L236)/5</f>
        <v>138.4</v>
      </c>
      <c r="O236" s="175">
        <f aca="true" t="shared" si="51" ref="N236:O243">(E236+G236+I236+K236+M236)/5</f>
        <v>103.8</v>
      </c>
    </row>
    <row r="237" spans="1:15" ht="11.25">
      <c r="A237" s="172"/>
      <c r="B237" s="113"/>
      <c r="C237" s="135" t="s">
        <v>5</v>
      </c>
      <c r="D237" s="187">
        <f aca="true" t="shared" si="52" ref="D237:M237">+D228+D219+D210+D201+D192+D183+D174+D165+D157+D148+D139+D130+D121+D112+D103+D94+D85+D76+D67+D58+D40+D31+D13+D4+D22+D49</f>
        <v>9</v>
      </c>
      <c r="E237" s="188">
        <f t="shared" si="52"/>
        <v>11</v>
      </c>
      <c r="F237" s="187">
        <f t="shared" si="52"/>
        <v>9</v>
      </c>
      <c r="G237" s="188">
        <f t="shared" si="52"/>
        <v>10</v>
      </c>
      <c r="H237" s="187">
        <f t="shared" si="52"/>
        <v>9</v>
      </c>
      <c r="I237" s="188">
        <f t="shared" si="52"/>
        <v>18</v>
      </c>
      <c r="J237" s="187">
        <f t="shared" si="52"/>
        <v>7</v>
      </c>
      <c r="K237" s="188">
        <f t="shared" si="52"/>
        <v>13</v>
      </c>
      <c r="L237" s="187">
        <f t="shared" si="52"/>
        <v>7</v>
      </c>
      <c r="M237" s="188">
        <f t="shared" si="52"/>
        <v>11</v>
      </c>
      <c r="N237" s="174">
        <f t="shared" si="51"/>
        <v>8.2</v>
      </c>
      <c r="O237" s="175">
        <f t="shared" si="51"/>
        <v>12.6</v>
      </c>
    </row>
    <row r="238" spans="1:15" ht="11.25">
      <c r="A238" s="172"/>
      <c r="B238" s="113"/>
      <c r="C238" s="135" t="s">
        <v>6</v>
      </c>
      <c r="D238" s="187">
        <f aca="true" t="shared" si="53" ref="D238:M238">+D229+D220+D211+D202+D193+D184+D175+D166+D158+D149+D140+D131+D122+D113+D104+D95+D86+D77+D68+D59+D41+D32+D14+D5+D23+D50</f>
        <v>1</v>
      </c>
      <c r="E238" s="188">
        <f t="shared" si="53"/>
        <v>4</v>
      </c>
      <c r="F238" s="187">
        <f t="shared" si="53"/>
        <v>2</v>
      </c>
      <c r="G238" s="188">
        <f t="shared" si="53"/>
        <v>3</v>
      </c>
      <c r="H238" s="187">
        <f t="shared" si="53"/>
        <v>3</v>
      </c>
      <c r="I238" s="188">
        <f t="shared" si="53"/>
        <v>2</v>
      </c>
      <c r="J238" s="187">
        <f t="shared" si="53"/>
        <v>1</v>
      </c>
      <c r="K238" s="188">
        <f t="shared" si="53"/>
        <v>2</v>
      </c>
      <c r="L238" s="187">
        <f t="shared" si="53"/>
        <v>2</v>
      </c>
      <c r="M238" s="188">
        <f t="shared" si="53"/>
        <v>2</v>
      </c>
      <c r="N238" s="174">
        <f t="shared" si="51"/>
        <v>1.8</v>
      </c>
      <c r="O238" s="175">
        <f t="shared" si="51"/>
        <v>2.6</v>
      </c>
    </row>
    <row r="239" spans="1:15" ht="11.25">
      <c r="A239" s="172"/>
      <c r="B239" s="113"/>
      <c r="C239" s="135" t="s">
        <v>7</v>
      </c>
      <c r="D239" s="187">
        <f aca="true" t="shared" si="54" ref="D239:M239">+D230+D221+D212+D203+D194+D185+D176+D167+D159+D150+D141+D132+D123+D114+D105+D96+D87+D78+D69+D60+D42+D33+D15+D6+D24+D51</f>
        <v>2</v>
      </c>
      <c r="E239" s="188">
        <f t="shared" si="54"/>
        <v>2</v>
      </c>
      <c r="F239" s="187">
        <f t="shared" si="54"/>
        <v>9</v>
      </c>
      <c r="G239" s="188">
        <f t="shared" si="54"/>
        <v>5</v>
      </c>
      <c r="H239" s="187">
        <f t="shared" si="54"/>
        <v>5</v>
      </c>
      <c r="I239" s="188">
        <f t="shared" si="54"/>
        <v>3</v>
      </c>
      <c r="J239" s="187">
        <f t="shared" si="54"/>
        <v>3</v>
      </c>
      <c r="K239" s="188">
        <f t="shared" si="54"/>
        <v>4</v>
      </c>
      <c r="L239" s="187">
        <f t="shared" si="54"/>
        <v>5</v>
      </c>
      <c r="M239" s="188">
        <f t="shared" si="54"/>
        <v>4</v>
      </c>
      <c r="N239" s="174">
        <f t="shared" si="51"/>
        <v>4.8</v>
      </c>
      <c r="O239" s="175">
        <f t="shared" si="51"/>
        <v>3.6</v>
      </c>
    </row>
    <row r="240" spans="1:15" ht="11.25">
      <c r="A240" s="172"/>
      <c r="B240" s="113"/>
      <c r="C240" s="135" t="s">
        <v>8</v>
      </c>
      <c r="D240" s="187">
        <f aca="true" t="shared" si="55" ref="D240:M240">+D231+D222+D213+D204+D195+D186+D177+D168+D160+D151+D142+D133+D124+D115+D106+D97+D88+D79+D70+D61+D43+D34+D16+D7+D25+D52</f>
        <v>2</v>
      </c>
      <c r="E240" s="188">
        <f t="shared" si="55"/>
        <v>3</v>
      </c>
      <c r="F240" s="187">
        <f t="shared" si="55"/>
        <v>0</v>
      </c>
      <c r="G240" s="188">
        <f t="shared" si="55"/>
        <v>4</v>
      </c>
      <c r="H240" s="187">
        <f t="shared" si="55"/>
        <v>0</v>
      </c>
      <c r="I240" s="188">
        <f t="shared" si="55"/>
        <v>5</v>
      </c>
      <c r="J240" s="187">
        <f t="shared" si="55"/>
        <v>1</v>
      </c>
      <c r="K240" s="188">
        <f t="shared" si="55"/>
        <v>1</v>
      </c>
      <c r="L240" s="187">
        <f t="shared" si="55"/>
        <v>1</v>
      </c>
      <c r="M240" s="188">
        <f t="shared" si="55"/>
        <v>4</v>
      </c>
      <c r="N240" s="174">
        <f t="shared" si="51"/>
        <v>0.8</v>
      </c>
      <c r="O240" s="175">
        <f t="shared" si="51"/>
        <v>3.4</v>
      </c>
    </row>
    <row r="241" spans="1:15" ht="11.25">
      <c r="A241" s="172"/>
      <c r="B241" s="113"/>
      <c r="C241" s="135" t="s">
        <v>9</v>
      </c>
      <c r="D241" s="187">
        <f aca="true" t="shared" si="56" ref="D241:M241">+D232+D223+D214+D205+D196+D187+D178+D169+D161+D152+D143+D134+D125+D116+D107+D98+D89+D80+D71+D62+D44+D35+D17+D8+D26+D53</f>
        <v>45</v>
      </c>
      <c r="E241" s="188">
        <f t="shared" si="56"/>
        <v>27</v>
      </c>
      <c r="F241" s="187">
        <f t="shared" si="56"/>
        <v>64</v>
      </c>
      <c r="G241" s="188">
        <f t="shared" si="56"/>
        <v>26</v>
      </c>
      <c r="H241" s="187">
        <f t="shared" si="56"/>
        <v>43</v>
      </c>
      <c r="I241" s="188">
        <f t="shared" si="56"/>
        <v>32</v>
      </c>
      <c r="J241" s="187">
        <f t="shared" si="56"/>
        <v>36</v>
      </c>
      <c r="K241" s="188">
        <f t="shared" si="56"/>
        <v>13</v>
      </c>
      <c r="L241" s="187">
        <f t="shared" si="56"/>
        <v>43</v>
      </c>
      <c r="M241" s="188">
        <f t="shared" si="56"/>
        <v>22</v>
      </c>
      <c r="N241" s="174">
        <f t="shared" si="51"/>
        <v>46.2</v>
      </c>
      <c r="O241" s="175">
        <f t="shared" si="51"/>
        <v>24</v>
      </c>
    </row>
    <row r="242" spans="1:15" ht="11.25">
      <c r="A242" s="172"/>
      <c r="B242" s="113"/>
      <c r="C242" s="135" t="s">
        <v>22</v>
      </c>
      <c r="D242" s="187">
        <f aca="true" t="shared" si="57" ref="D242:M242">+D233+D224+D215+D206+D197+D188+D179+D170+D162+D153+D144+D135+D126+D117+D108+D99+D90+D81+D72+D63+D45+D36+D18+D9+D27+D54</f>
        <v>3</v>
      </c>
      <c r="E242" s="188">
        <f t="shared" si="57"/>
        <v>0</v>
      </c>
      <c r="F242" s="187">
        <f t="shared" si="57"/>
        <v>1</v>
      </c>
      <c r="G242" s="188">
        <f t="shared" si="57"/>
        <v>1</v>
      </c>
      <c r="H242" s="187">
        <f t="shared" si="57"/>
        <v>2</v>
      </c>
      <c r="I242" s="188">
        <f t="shared" si="57"/>
        <v>2</v>
      </c>
      <c r="J242" s="187">
        <f t="shared" si="57"/>
        <v>1</v>
      </c>
      <c r="K242" s="188">
        <f t="shared" si="57"/>
        <v>1</v>
      </c>
      <c r="L242" s="187">
        <f t="shared" si="57"/>
        <v>6</v>
      </c>
      <c r="M242" s="188">
        <f t="shared" si="57"/>
        <v>3</v>
      </c>
      <c r="N242" s="174">
        <f t="shared" si="51"/>
        <v>2.6</v>
      </c>
      <c r="O242" s="175">
        <f t="shared" si="51"/>
        <v>1.4</v>
      </c>
    </row>
    <row r="243" spans="1:15" s="170" customFormat="1" ht="11.25">
      <c r="A243" s="172"/>
      <c r="B243" s="113"/>
      <c r="C243" s="114" t="s">
        <v>10</v>
      </c>
      <c r="D243" s="189">
        <f aca="true" t="shared" si="58" ref="D243:M243">+D234+D225+D216+D207+D198+D189+D180+D171+D163+D154+D145+D136+D127+D118+D109+D100+D91+D82+D73+D64+D46+D37+D19+D10+D28+D55</f>
        <v>169</v>
      </c>
      <c r="E243" s="190">
        <f t="shared" si="58"/>
        <v>153</v>
      </c>
      <c r="F243" s="189">
        <f t="shared" si="58"/>
        <v>229</v>
      </c>
      <c r="G243" s="190">
        <f t="shared" si="58"/>
        <v>155</v>
      </c>
      <c r="H243" s="189">
        <f t="shared" si="58"/>
        <v>203</v>
      </c>
      <c r="I243" s="190">
        <f t="shared" si="58"/>
        <v>161</v>
      </c>
      <c r="J243" s="189">
        <f t="shared" si="58"/>
        <v>188</v>
      </c>
      <c r="K243" s="190">
        <f t="shared" si="58"/>
        <v>149</v>
      </c>
      <c r="L243" s="189">
        <f t="shared" si="58"/>
        <v>225</v>
      </c>
      <c r="M243" s="190">
        <f t="shared" si="58"/>
        <v>139</v>
      </c>
      <c r="N243" s="178">
        <f>(D243+F243+H243+J243+L243)/5</f>
        <v>202.8</v>
      </c>
      <c r="O243" s="179">
        <f t="shared" si="51"/>
        <v>151.4</v>
      </c>
    </row>
    <row r="244" spans="1:13" ht="11.25">
      <c r="A244" s="191"/>
      <c r="B244" s="192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1:13" ht="11.25">
      <c r="A245" s="191"/>
      <c r="B245" s="192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1:13" ht="11.25">
      <c r="A246" s="140"/>
      <c r="B246" s="193"/>
      <c r="C246" s="193"/>
      <c r="D246" s="193"/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1:13" ht="11.25">
      <c r="A247" s="194"/>
      <c r="B247" s="194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1:13" ht="11.25">
      <c r="A248" s="194"/>
      <c r="B248" s="193"/>
      <c r="C248" s="193"/>
      <c r="D248" s="193"/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1:13" ht="11.25">
      <c r="A249" s="195"/>
      <c r="B249" s="196"/>
      <c r="C249" s="197"/>
      <c r="D249" s="193"/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2:13" ht="10.5">
      <c r="B250" s="199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</row>
    <row r="251" spans="2:13" ht="10.5">
      <c r="B251" s="199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</row>
    <row r="252" spans="2:13" ht="10.5">
      <c r="B252" s="199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</row>
    <row r="253" spans="2:13" ht="10.5">
      <c r="B253" s="199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</row>
    <row r="254" spans="2:13" ht="10.5">
      <c r="B254" s="199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</row>
    <row r="255" spans="2:13" ht="10.5">
      <c r="B255" s="199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</row>
    <row r="256" spans="2:13" ht="10.5">
      <c r="B256" s="199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</row>
    <row r="257" spans="2:13" ht="10.5">
      <c r="B257" s="199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</row>
    <row r="258" spans="2:13" ht="10.5">
      <c r="B258" s="199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</row>
    <row r="259" spans="2:13" ht="10.5">
      <c r="B259" s="199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</row>
    <row r="260" spans="2:13" ht="10.5">
      <c r="B260" s="199"/>
      <c r="C260" s="200"/>
      <c r="D260" s="200"/>
      <c r="E260" s="200"/>
      <c r="F260" s="200"/>
      <c r="G260" s="200"/>
      <c r="H260" s="200"/>
      <c r="I260" s="200"/>
      <c r="J260" s="200"/>
      <c r="K260" s="200"/>
      <c r="L260" s="200"/>
      <c r="M260" s="200"/>
    </row>
    <row r="261" spans="2:13" ht="10.5">
      <c r="B261" s="199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</row>
    <row r="262" spans="2:13" ht="10.5">
      <c r="B262" s="199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</row>
    <row r="263" spans="2:13" ht="10.5">
      <c r="B263" s="199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</row>
    <row r="264" spans="2:13" ht="10.5">
      <c r="B264" s="199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</row>
    <row r="265" spans="2:13" ht="10.5">
      <c r="B265" s="199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</row>
    <row r="266" spans="2:13" ht="10.5">
      <c r="B266" s="199"/>
      <c r="C266" s="200"/>
      <c r="D266" s="200"/>
      <c r="E266" s="200"/>
      <c r="F266" s="200"/>
      <c r="G266" s="200"/>
      <c r="H266" s="200"/>
      <c r="I266" s="200"/>
      <c r="J266" s="200"/>
      <c r="K266" s="200"/>
      <c r="L266" s="200"/>
      <c r="M266" s="200"/>
    </row>
    <row r="267" spans="2:13" ht="10.5">
      <c r="B267" s="199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</row>
    <row r="268" spans="2:13" ht="10.5">
      <c r="B268" s="199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</row>
    <row r="269" spans="2:13" ht="10.5">
      <c r="B269" s="199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</row>
    <row r="270" spans="2:13" ht="10.5">
      <c r="B270" s="199"/>
      <c r="C270" s="200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</row>
    <row r="271" spans="2:13" ht="10.5">
      <c r="B271" s="199"/>
      <c r="C271" s="200"/>
      <c r="D271" s="200"/>
      <c r="E271" s="200"/>
      <c r="F271" s="200"/>
      <c r="G271" s="200"/>
      <c r="H271" s="200"/>
      <c r="I271" s="200"/>
      <c r="J271" s="200"/>
      <c r="K271" s="200"/>
      <c r="L271" s="200"/>
      <c r="M271" s="200"/>
    </row>
    <row r="272" spans="2:13" ht="10.5">
      <c r="B272" s="199"/>
      <c r="C272" s="200"/>
      <c r="D272" s="200"/>
      <c r="E272" s="200"/>
      <c r="F272" s="200"/>
      <c r="G272" s="200"/>
      <c r="H272" s="200"/>
      <c r="I272" s="200"/>
      <c r="J272" s="200"/>
      <c r="K272" s="200"/>
      <c r="L272" s="200"/>
      <c r="M272" s="200"/>
    </row>
    <row r="273" spans="2:13" ht="10.5">
      <c r="B273" s="199"/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</row>
    <row r="274" spans="2:13" ht="10.5">
      <c r="B274" s="199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</row>
    <row r="275" spans="2:13" ht="10.5">
      <c r="B275" s="199"/>
      <c r="C275" s="200"/>
      <c r="D275" s="200"/>
      <c r="E275" s="200"/>
      <c r="F275" s="200"/>
      <c r="G275" s="200"/>
      <c r="H275" s="200"/>
      <c r="I275" s="200"/>
      <c r="J275" s="200"/>
      <c r="K275" s="200"/>
      <c r="L275" s="200"/>
      <c r="M275" s="200"/>
    </row>
    <row r="276" spans="2:13" ht="10.5">
      <c r="B276" s="199"/>
      <c r="C276" s="200"/>
      <c r="D276" s="200"/>
      <c r="E276" s="200"/>
      <c r="F276" s="200"/>
      <c r="G276" s="200"/>
      <c r="H276" s="200"/>
      <c r="I276" s="200"/>
      <c r="J276" s="200"/>
      <c r="K276" s="200"/>
      <c r="L276" s="200"/>
      <c r="M276" s="200"/>
    </row>
    <row r="277" spans="2:13" ht="10.5">
      <c r="B277" s="199"/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</row>
    <row r="278" spans="2:13" ht="10.5">
      <c r="B278" s="199"/>
      <c r="C278" s="200"/>
      <c r="D278" s="200"/>
      <c r="E278" s="200"/>
      <c r="F278" s="200"/>
      <c r="G278" s="200"/>
      <c r="H278" s="200"/>
      <c r="I278" s="200"/>
      <c r="J278" s="200"/>
      <c r="K278" s="200"/>
      <c r="L278" s="200"/>
      <c r="M278" s="200"/>
    </row>
    <row r="279" spans="2:13" ht="10.5">
      <c r="B279" s="199"/>
      <c r="C279" s="200"/>
      <c r="D279" s="200"/>
      <c r="E279" s="200"/>
      <c r="F279" s="200"/>
      <c r="G279" s="200"/>
      <c r="H279" s="200"/>
      <c r="I279" s="200"/>
      <c r="J279" s="200"/>
      <c r="K279" s="200"/>
      <c r="L279" s="200"/>
      <c r="M279" s="200"/>
    </row>
    <row r="280" spans="2:13" ht="10.5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</row>
    <row r="281" spans="2:13" ht="10.5">
      <c r="B281" s="199"/>
      <c r="C281" s="200"/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</row>
    <row r="282" spans="2:13" ht="10.5">
      <c r="B282" s="199"/>
      <c r="C282" s="200"/>
      <c r="D282" s="200"/>
      <c r="E282" s="200"/>
      <c r="F282" s="200"/>
      <c r="G282" s="200"/>
      <c r="H282" s="200"/>
      <c r="I282" s="200"/>
      <c r="J282" s="200"/>
      <c r="K282" s="200"/>
      <c r="L282" s="200"/>
      <c r="M282" s="200"/>
    </row>
    <row r="283" spans="2:13" ht="10.5">
      <c r="B283" s="199"/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</row>
    <row r="284" spans="2:13" ht="10.5">
      <c r="B284" s="199"/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0"/>
    </row>
    <row r="285" spans="2:13" ht="10.5">
      <c r="B285" s="199"/>
      <c r="C285" s="200"/>
      <c r="D285" s="200"/>
      <c r="E285" s="200"/>
      <c r="F285" s="200"/>
      <c r="G285" s="200"/>
      <c r="H285" s="200"/>
      <c r="I285" s="200"/>
      <c r="J285" s="200"/>
      <c r="K285" s="200"/>
      <c r="L285" s="200"/>
      <c r="M285" s="200"/>
    </row>
    <row r="286" spans="2:13" ht="10.5">
      <c r="B286" s="199"/>
      <c r="C286" s="200"/>
      <c r="D286" s="200"/>
      <c r="E286" s="200"/>
      <c r="F286" s="200"/>
      <c r="G286" s="200"/>
      <c r="H286" s="200"/>
      <c r="I286" s="200"/>
      <c r="J286" s="200"/>
      <c r="K286" s="200"/>
      <c r="L286" s="200"/>
      <c r="M286" s="200"/>
    </row>
    <row r="287" spans="1:2" s="200" customFormat="1" ht="10.5">
      <c r="A287" s="198"/>
      <c r="B287" s="199"/>
    </row>
    <row r="288" spans="1:2" s="200" customFormat="1" ht="10.5">
      <c r="A288" s="198"/>
      <c r="B288" s="199"/>
    </row>
    <row r="289" spans="1:2" s="200" customFormat="1" ht="10.5">
      <c r="A289" s="198"/>
      <c r="B289" s="199"/>
    </row>
    <row r="290" spans="1:2" s="200" customFormat="1" ht="10.5">
      <c r="A290" s="198"/>
      <c r="B290" s="199"/>
    </row>
    <row r="291" spans="1:2" s="200" customFormat="1" ht="10.5">
      <c r="A291" s="198"/>
      <c r="B291" s="199"/>
    </row>
    <row r="292" spans="1:2" s="200" customFormat="1" ht="10.5">
      <c r="A292" s="198"/>
      <c r="B292" s="199"/>
    </row>
    <row r="293" spans="1:2" s="200" customFormat="1" ht="10.5">
      <c r="A293" s="198"/>
      <c r="B293" s="199"/>
    </row>
    <row r="294" spans="1:2" s="200" customFormat="1" ht="10.5">
      <c r="A294" s="198"/>
      <c r="B294" s="199"/>
    </row>
    <row r="295" spans="1:2" s="200" customFormat="1" ht="10.5">
      <c r="A295" s="198"/>
      <c r="B295" s="199"/>
    </row>
    <row r="296" spans="1:2" s="200" customFormat="1" ht="10.5">
      <c r="A296" s="198"/>
      <c r="B296" s="199"/>
    </row>
    <row r="297" spans="1:2" s="200" customFormat="1" ht="10.5">
      <c r="A297" s="198"/>
      <c r="B297" s="199"/>
    </row>
    <row r="298" spans="1:2" s="200" customFormat="1" ht="10.5">
      <c r="A298" s="198"/>
      <c r="B298" s="199"/>
    </row>
    <row r="299" spans="1:2" s="200" customFormat="1" ht="10.5">
      <c r="A299" s="198"/>
      <c r="B299" s="199"/>
    </row>
    <row r="300" spans="1:2" s="200" customFormat="1" ht="10.5">
      <c r="A300" s="198"/>
      <c r="B300" s="199"/>
    </row>
    <row r="301" spans="1:2" s="200" customFormat="1" ht="10.5">
      <c r="A301" s="198"/>
      <c r="B301" s="199"/>
    </row>
    <row r="302" spans="1:2" s="200" customFormat="1" ht="10.5">
      <c r="A302" s="198"/>
      <c r="B302" s="199"/>
    </row>
    <row r="303" spans="1:2" s="200" customFormat="1" ht="10.5">
      <c r="A303" s="198"/>
      <c r="B303" s="199"/>
    </row>
    <row r="304" spans="1:2" s="200" customFormat="1" ht="10.5">
      <c r="A304" s="198"/>
      <c r="B304" s="199"/>
    </row>
    <row r="305" spans="1:2" s="200" customFormat="1" ht="10.5">
      <c r="A305" s="198"/>
      <c r="B305" s="199"/>
    </row>
    <row r="306" spans="1:2" s="200" customFormat="1" ht="10.5">
      <c r="A306" s="198"/>
      <c r="B306" s="199"/>
    </row>
    <row r="307" spans="1:2" s="200" customFormat="1" ht="10.5">
      <c r="A307" s="198"/>
      <c r="B307" s="199"/>
    </row>
    <row r="308" spans="1:2" s="200" customFormat="1" ht="10.5">
      <c r="A308" s="198"/>
      <c r="B308" s="199"/>
    </row>
    <row r="309" spans="1:2" s="200" customFormat="1" ht="10.5">
      <c r="A309" s="198"/>
      <c r="B309" s="199"/>
    </row>
    <row r="310" spans="1:2" s="200" customFormat="1" ht="10.5">
      <c r="A310" s="198"/>
      <c r="B310" s="199"/>
    </row>
    <row r="311" spans="1:2" s="200" customFormat="1" ht="10.5">
      <c r="A311" s="198"/>
      <c r="B311" s="199"/>
    </row>
    <row r="312" spans="1:2" s="200" customFormat="1" ht="10.5">
      <c r="A312" s="198"/>
      <c r="B312" s="199"/>
    </row>
    <row r="313" spans="1:2" s="200" customFormat="1" ht="10.5">
      <c r="A313" s="198"/>
      <c r="B313" s="199"/>
    </row>
    <row r="314" spans="1:2" s="200" customFormat="1" ht="10.5">
      <c r="A314" s="198"/>
      <c r="B314" s="199"/>
    </row>
    <row r="315" spans="1:2" s="200" customFormat="1" ht="10.5">
      <c r="A315" s="198"/>
      <c r="B315" s="199"/>
    </row>
    <row r="316" spans="1:2" s="200" customFormat="1" ht="10.5">
      <c r="A316" s="198"/>
      <c r="B316" s="199"/>
    </row>
    <row r="317" spans="1:2" s="200" customFormat="1" ht="10.5">
      <c r="A317" s="198"/>
      <c r="B317" s="199"/>
    </row>
    <row r="318" spans="1:2" s="200" customFormat="1" ht="10.5">
      <c r="A318" s="198"/>
      <c r="B318" s="199"/>
    </row>
    <row r="319" spans="1:2" s="200" customFormat="1" ht="10.5">
      <c r="A319" s="198"/>
      <c r="B319" s="199"/>
    </row>
    <row r="320" spans="1:2" s="200" customFormat="1" ht="10.5">
      <c r="A320" s="198"/>
      <c r="B320" s="199"/>
    </row>
    <row r="321" spans="1:2" s="200" customFormat="1" ht="10.5">
      <c r="A321" s="198"/>
      <c r="B321" s="199"/>
    </row>
    <row r="322" spans="1:2" s="200" customFormat="1" ht="10.5">
      <c r="A322" s="198"/>
      <c r="B322" s="199"/>
    </row>
    <row r="323" spans="1:2" s="200" customFormat="1" ht="10.5">
      <c r="A323" s="198"/>
      <c r="B323" s="199"/>
    </row>
    <row r="324" spans="1:2" s="200" customFormat="1" ht="10.5">
      <c r="A324" s="198"/>
      <c r="B324" s="199"/>
    </row>
    <row r="325" spans="1:2" s="200" customFormat="1" ht="10.5">
      <c r="A325" s="198"/>
      <c r="B325" s="199"/>
    </row>
    <row r="326" spans="1:2" s="200" customFormat="1" ht="10.5">
      <c r="A326" s="198"/>
      <c r="B326" s="199"/>
    </row>
    <row r="327" spans="1:2" s="200" customFormat="1" ht="10.5">
      <c r="A327" s="198"/>
      <c r="B327" s="199"/>
    </row>
    <row r="328" spans="1:2" s="200" customFormat="1" ht="10.5">
      <c r="A328" s="198"/>
      <c r="B328" s="199"/>
    </row>
    <row r="329" spans="1:2" s="200" customFormat="1" ht="10.5">
      <c r="A329" s="198"/>
      <c r="B329" s="199"/>
    </row>
    <row r="330" spans="1:2" s="200" customFormat="1" ht="10.5">
      <c r="A330" s="198"/>
      <c r="B330" s="199"/>
    </row>
    <row r="331" spans="1:2" s="200" customFormat="1" ht="10.5">
      <c r="A331" s="198"/>
      <c r="B331" s="199"/>
    </row>
    <row r="332" spans="1:2" s="200" customFormat="1" ht="10.5">
      <c r="A332" s="198"/>
      <c r="B332" s="199"/>
    </row>
    <row r="333" spans="1:2" s="200" customFormat="1" ht="10.5">
      <c r="A333" s="198"/>
      <c r="B333" s="199"/>
    </row>
    <row r="334" spans="1:2" s="200" customFormat="1" ht="10.5">
      <c r="A334" s="198"/>
      <c r="B334" s="199"/>
    </row>
    <row r="335" spans="1:2" s="200" customFormat="1" ht="10.5">
      <c r="A335" s="198"/>
      <c r="B335" s="199"/>
    </row>
    <row r="336" spans="1:2" s="200" customFormat="1" ht="10.5">
      <c r="A336" s="198"/>
      <c r="B336" s="199"/>
    </row>
    <row r="337" spans="1:2" s="200" customFormat="1" ht="10.5">
      <c r="A337" s="198"/>
      <c r="B337" s="199"/>
    </row>
    <row r="338" spans="1:2" s="200" customFormat="1" ht="10.5">
      <c r="A338" s="198"/>
      <c r="B338" s="199"/>
    </row>
    <row r="339" spans="1:2" s="200" customFormat="1" ht="10.5">
      <c r="A339" s="198"/>
      <c r="B339" s="199"/>
    </row>
    <row r="340" spans="1:2" s="200" customFormat="1" ht="10.5">
      <c r="A340" s="198"/>
      <c r="B340" s="199"/>
    </row>
    <row r="341" spans="1:2" s="200" customFormat="1" ht="10.5">
      <c r="A341" s="198"/>
      <c r="B341" s="199"/>
    </row>
    <row r="342" spans="1:2" s="200" customFormat="1" ht="10.5">
      <c r="A342" s="198"/>
      <c r="B342" s="199"/>
    </row>
    <row r="343" spans="1:2" s="200" customFormat="1" ht="10.5">
      <c r="A343" s="198"/>
      <c r="B343" s="199"/>
    </row>
    <row r="344" spans="1:2" s="200" customFormat="1" ht="10.5">
      <c r="A344" s="198"/>
      <c r="B344" s="199"/>
    </row>
    <row r="345" spans="1:2" s="200" customFormat="1" ht="10.5">
      <c r="A345" s="198"/>
      <c r="B345" s="199"/>
    </row>
    <row r="346" spans="1:2" s="200" customFormat="1" ht="10.5">
      <c r="A346" s="198"/>
      <c r="B346" s="199"/>
    </row>
    <row r="347" spans="1:2" s="200" customFormat="1" ht="10.5">
      <c r="A347" s="198"/>
      <c r="B347" s="199"/>
    </row>
    <row r="348" spans="1:2" s="200" customFormat="1" ht="10.5">
      <c r="A348" s="198"/>
      <c r="B348" s="199"/>
    </row>
    <row r="349" spans="1:2" s="200" customFormat="1" ht="10.5">
      <c r="A349" s="198"/>
      <c r="B349" s="199"/>
    </row>
    <row r="350" spans="1:2" s="200" customFormat="1" ht="10.5">
      <c r="A350" s="198"/>
      <c r="B350" s="199"/>
    </row>
    <row r="351" spans="1:2" s="200" customFormat="1" ht="10.5">
      <c r="A351" s="198"/>
      <c r="B351" s="199"/>
    </row>
    <row r="352" spans="1:2" s="200" customFormat="1" ht="10.5">
      <c r="A352" s="198"/>
      <c r="B352" s="199"/>
    </row>
    <row r="353" spans="1:2" s="200" customFormat="1" ht="10.5">
      <c r="A353" s="198"/>
      <c r="B353" s="199"/>
    </row>
    <row r="354" spans="1:2" s="200" customFormat="1" ht="10.5">
      <c r="A354" s="198"/>
      <c r="B354" s="199"/>
    </row>
    <row r="355" spans="1:2" s="200" customFormat="1" ht="10.5">
      <c r="A355" s="198"/>
      <c r="B355" s="199"/>
    </row>
    <row r="356" spans="1:2" s="200" customFormat="1" ht="10.5">
      <c r="A356" s="198"/>
      <c r="B356" s="199"/>
    </row>
    <row r="357" spans="1:2" s="200" customFormat="1" ht="10.5">
      <c r="A357" s="198"/>
      <c r="B357" s="199"/>
    </row>
    <row r="358" spans="1:2" s="200" customFormat="1" ht="10.5">
      <c r="A358" s="198"/>
      <c r="B358" s="199"/>
    </row>
    <row r="359" spans="1:2" s="200" customFormat="1" ht="10.5">
      <c r="A359" s="198"/>
      <c r="B359" s="199"/>
    </row>
    <row r="360" spans="1:2" s="200" customFormat="1" ht="10.5">
      <c r="A360" s="198"/>
      <c r="B360" s="199"/>
    </row>
    <row r="361" spans="1:2" s="200" customFormat="1" ht="10.5">
      <c r="A361" s="198"/>
      <c r="B361" s="199"/>
    </row>
    <row r="362" spans="1:2" s="200" customFormat="1" ht="10.5">
      <c r="A362" s="198"/>
      <c r="B362" s="199"/>
    </row>
    <row r="363" spans="1:2" s="200" customFormat="1" ht="10.5">
      <c r="A363" s="198"/>
      <c r="B363" s="199"/>
    </row>
    <row r="364" spans="1:2" s="200" customFormat="1" ht="10.5">
      <c r="A364" s="198"/>
      <c r="B364" s="199"/>
    </row>
    <row r="365" spans="1:2" s="200" customFormat="1" ht="10.5">
      <c r="A365" s="198"/>
      <c r="B365" s="199"/>
    </row>
    <row r="366" spans="1:2" s="200" customFormat="1" ht="10.5">
      <c r="A366" s="198"/>
      <c r="B366" s="199"/>
    </row>
    <row r="367" spans="1:2" s="200" customFormat="1" ht="10.5">
      <c r="A367" s="198"/>
      <c r="B367" s="199"/>
    </row>
    <row r="368" spans="1:2" s="200" customFormat="1" ht="10.5">
      <c r="A368" s="198"/>
      <c r="B368" s="199"/>
    </row>
    <row r="369" spans="1:2" s="200" customFormat="1" ht="10.5">
      <c r="A369" s="198"/>
      <c r="B369" s="199"/>
    </row>
    <row r="370" spans="1:2" s="200" customFormat="1" ht="10.5">
      <c r="A370" s="198"/>
      <c r="B370" s="199"/>
    </row>
    <row r="371" spans="1:2" s="200" customFormat="1" ht="10.5">
      <c r="A371" s="198"/>
      <c r="B371" s="199"/>
    </row>
    <row r="372" spans="1:2" s="200" customFormat="1" ht="10.5">
      <c r="A372" s="198"/>
      <c r="B372" s="199"/>
    </row>
    <row r="373" spans="1:2" s="200" customFormat="1" ht="10.5">
      <c r="A373" s="198"/>
      <c r="B373" s="199"/>
    </row>
    <row r="374" spans="1:2" s="200" customFormat="1" ht="10.5">
      <c r="A374" s="198"/>
      <c r="B374" s="199"/>
    </row>
    <row r="375" spans="1:2" s="200" customFormat="1" ht="10.5">
      <c r="A375" s="198"/>
      <c r="B375" s="199"/>
    </row>
    <row r="376" spans="1:2" s="200" customFormat="1" ht="10.5">
      <c r="A376" s="198"/>
      <c r="B376" s="199"/>
    </row>
    <row r="377" spans="1:2" s="200" customFormat="1" ht="10.5">
      <c r="A377" s="198"/>
      <c r="B377" s="199"/>
    </row>
    <row r="378" spans="1:2" s="200" customFormat="1" ht="10.5">
      <c r="A378" s="198"/>
      <c r="B378" s="199"/>
    </row>
    <row r="379" spans="1:2" s="200" customFormat="1" ht="10.5">
      <c r="A379" s="198"/>
      <c r="B379" s="199"/>
    </row>
    <row r="380" spans="1:2" s="200" customFormat="1" ht="10.5">
      <c r="A380" s="198"/>
      <c r="B380" s="199"/>
    </row>
    <row r="381" spans="1:2" s="200" customFormat="1" ht="10.5">
      <c r="A381" s="198"/>
      <c r="B381" s="199"/>
    </row>
    <row r="382" spans="1:2" s="200" customFormat="1" ht="10.5">
      <c r="A382" s="198"/>
      <c r="B382" s="199"/>
    </row>
    <row r="383" spans="1:2" s="200" customFormat="1" ht="10.5">
      <c r="A383" s="198"/>
      <c r="B383" s="199"/>
    </row>
    <row r="384" spans="1:2" s="200" customFormat="1" ht="10.5">
      <c r="A384" s="198"/>
      <c r="B384" s="199"/>
    </row>
    <row r="385" spans="1:2" s="200" customFormat="1" ht="10.5">
      <c r="A385" s="198"/>
      <c r="B385" s="199"/>
    </row>
    <row r="386" spans="1:2" s="200" customFormat="1" ht="10.5">
      <c r="A386" s="198"/>
      <c r="B386" s="199"/>
    </row>
    <row r="387" spans="1:2" s="200" customFormat="1" ht="10.5">
      <c r="A387" s="198"/>
      <c r="B387" s="199"/>
    </row>
    <row r="388" spans="1:2" s="200" customFormat="1" ht="10.5">
      <c r="A388" s="198"/>
      <c r="B388" s="199"/>
    </row>
    <row r="389" spans="1:2" s="200" customFormat="1" ht="10.5">
      <c r="A389" s="198"/>
      <c r="B389" s="199"/>
    </row>
    <row r="390" spans="1:2" s="200" customFormat="1" ht="10.5">
      <c r="A390" s="198"/>
      <c r="B390" s="199"/>
    </row>
    <row r="391" spans="1:2" s="200" customFormat="1" ht="10.5">
      <c r="A391" s="198"/>
      <c r="B391" s="199"/>
    </row>
    <row r="392" spans="1:2" s="200" customFormat="1" ht="10.5">
      <c r="A392" s="198"/>
      <c r="B392" s="199"/>
    </row>
    <row r="393" spans="1:2" s="200" customFormat="1" ht="10.5">
      <c r="A393" s="198"/>
      <c r="B393" s="199"/>
    </row>
    <row r="394" spans="1:2" s="200" customFormat="1" ht="10.5">
      <c r="A394" s="198"/>
      <c r="B394" s="199"/>
    </row>
    <row r="395" spans="1:2" s="200" customFormat="1" ht="10.5">
      <c r="A395" s="198"/>
      <c r="B395" s="199"/>
    </row>
    <row r="396" spans="1:2" s="200" customFormat="1" ht="10.5">
      <c r="A396" s="198"/>
      <c r="B396" s="199"/>
    </row>
    <row r="397" spans="1:2" s="200" customFormat="1" ht="10.5">
      <c r="A397" s="198"/>
      <c r="B397" s="199"/>
    </row>
    <row r="398" spans="1:2" s="200" customFormat="1" ht="10.5">
      <c r="A398" s="198"/>
      <c r="B398" s="199"/>
    </row>
    <row r="399" spans="1:2" s="200" customFormat="1" ht="10.5">
      <c r="A399" s="198"/>
      <c r="B399" s="199"/>
    </row>
    <row r="400" spans="1:2" s="200" customFormat="1" ht="10.5">
      <c r="A400" s="198"/>
      <c r="B400" s="199"/>
    </row>
    <row r="401" spans="1:2" s="200" customFormat="1" ht="10.5">
      <c r="A401" s="198"/>
      <c r="B401" s="199"/>
    </row>
    <row r="402" spans="1:2" s="200" customFormat="1" ht="10.5">
      <c r="A402" s="198"/>
      <c r="B402" s="199"/>
    </row>
    <row r="403" spans="1:2" s="200" customFormat="1" ht="10.5">
      <c r="A403" s="198"/>
      <c r="B403" s="199"/>
    </row>
    <row r="404" spans="1:2" s="200" customFormat="1" ht="10.5">
      <c r="A404" s="198"/>
      <c r="B404" s="199"/>
    </row>
    <row r="405" spans="1:2" s="200" customFormat="1" ht="10.5">
      <c r="A405" s="198"/>
      <c r="B405" s="199"/>
    </row>
    <row r="406" spans="1:2" s="200" customFormat="1" ht="10.5">
      <c r="A406" s="198"/>
      <c r="B406" s="199"/>
    </row>
    <row r="407" spans="1:2" s="200" customFormat="1" ht="10.5">
      <c r="A407" s="198"/>
      <c r="B407" s="199"/>
    </row>
    <row r="408" spans="1:2" s="200" customFormat="1" ht="10.5">
      <c r="A408" s="198"/>
      <c r="B408" s="199"/>
    </row>
    <row r="409" spans="1:2" s="200" customFormat="1" ht="10.5">
      <c r="A409" s="198"/>
      <c r="B409" s="199"/>
    </row>
    <row r="410" spans="1:2" s="200" customFormat="1" ht="10.5">
      <c r="A410" s="198"/>
      <c r="B410" s="199"/>
    </row>
    <row r="411" spans="1:2" s="200" customFormat="1" ht="10.5">
      <c r="A411" s="198"/>
      <c r="B411" s="199"/>
    </row>
    <row r="412" spans="1:2" s="200" customFormat="1" ht="10.5">
      <c r="A412" s="198"/>
      <c r="B412" s="199"/>
    </row>
    <row r="413" spans="1:2" s="200" customFormat="1" ht="10.5">
      <c r="A413" s="198"/>
      <c r="B413" s="199"/>
    </row>
    <row r="414" spans="1:2" s="200" customFormat="1" ht="10.5">
      <c r="A414" s="198"/>
      <c r="B414" s="199"/>
    </row>
    <row r="415" spans="1:2" s="200" customFormat="1" ht="10.5">
      <c r="A415" s="198"/>
      <c r="B415" s="199"/>
    </row>
    <row r="416" spans="1:2" s="200" customFormat="1" ht="10.5">
      <c r="A416" s="198"/>
      <c r="B416" s="199"/>
    </row>
    <row r="417" spans="1:2" s="200" customFormat="1" ht="10.5">
      <c r="A417" s="198"/>
      <c r="B417" s="199"/>
    </row>
    <row r="418" spans="1:2" s="200" customFormat="1" ht="10.5">
      <c r="A418" s="198"/>
      <c r="B418" s="199"/>
    </row>
    <row r="419" spans="1:2" s="200" customFormat="1" ht="10.5">
      <c r="A419" s="198"/>
      <c r="B419" s="199"/>
    </row>
    <row r="420" spans="1:2" s="200" customFormat="1" ht="10.5">
      <c r="A420" s="198"/>
      <c r="B420" s="199"/>
    </row>
    <row r="421" spans="1:2" s="200" customFormat="1" ht="10.5">
      <c r="A421" s="198"/>
      <c r="B421" s="199"/>
    </row>
    <row r="422" spans="1:2" s="200" customFormat="1" ht="10.5">
      <c r="A422" s="198"/>
      <c r="B422" s="199"/>
    </row>
    <row r="423" spans="1:2" s="200" customFormat="1" ht="10.5">
      <c r="A423" s="198"/>
      <c r="B423" s="199"/>
    </row>
    <row r="424" spans="1:2" s="200" customFormat="1" ht="10.5">
      <c r="A424" s="198"/>
      <c r="B424" s="199"/>
    </row>
    <row r="425" spans="1:2" s="200" customFormat="1" ht="10.5">
      <c r="A425" s="198"/>
      <c r="B425" s="199"/>
    </row>
    <row r="426" spans="1:2" s="200" customFormat="1" ht="10.5">
      <c r="A426" s="198"/>
      <c r="B426" s="199"/>
    </row>
    <row r="427" spans="1:2" s="200" customFormat="1" ht="10.5">
      <c r="A427" s="198"/>
      <c r="B427" s="199"/>
    </row>
    <row r="428" spans="1:2" s="200" customFormat="1" ht="10.5">
      <c r="A428" s="198"/>
      <c r="B428" s="199"/>
    </row>
    <row r="429" spans="1:2" s="200" customFormat="1" ht="10.5">
      <c r="A429" s="198"/>
      <c r="B429" s="199"/>
    </row>
    <row r="430" spans="1:2" s="200" customFormat="1" ht="10.5">
      <c r="A430" s="198"/>
      <c r="B430" s="199"/>
    </row>
    <row r="431" spans="1:2" s="200" customFormat="1" ht="10.5">
      <c r="A431" s="198"/>
      <c r="B431" s="199"/>
    </row>
    <row r="432" spans="1:2" s="200" customFormat="1" ht="10.5">
      <c r="A432" s="198"/>
      <c r="B432" s="199"/>
    </row>
    <row r="433" spans="1:2" s="200" customFormat="1" ht="10.5">
      <c r="A433" s="198"/>
      <c r="B433" s="199"/>
    </row>
    <row r="434" spans="1:2" s="200" customFormat="1" ht="10.5">
      <c r="A434" s="198"/>
      <c r="B434" s="199"/>
    </row>
    <row r="435" spans="1:2" s="200" customFormat="1" ht="10.5">
      <c r="A435" s="198"/>
      <c r="B435" s="199"/>
    </row>
    <row r="436" spans="1:2" s="200" customFormat="1" ht="10.5">
      <c r="A436" s="198"/>
      <c r="B436" s="199"/>
    </row>
    <row r="437" spans="1:2" s="200" customFormat="1" ht="10.5">
      <c r="A437" s="198"/>
      <c r="B437" s="199"/>
    </row>
    <row r="438" spans="1:2" s="200" customFormat="1" ht="10.5">
      <c r="A438" s="198"/>
      <c r="B438" s="199"/>
    </row>
    <row r="439" spans="1:2" s="200" customFormat="1" ht="10.5">
      <c r="A439" s="198"/>
      <c r="B439" s="199"/>
    </row>
    <row r="440" spans="1:2" s="200" customFormat="1" ht="10.5">
      <c r="A440" s="198"/>
      <c r="B440" s="199"/>
    </row>
    <row r="441" spans="1:2" s="200" customFormat="1" ht="10.5">
      <c r="A441" s="198"/>
      <c r="B441" s="199"/>
    </row>
    <row r="442" spans="1:2" s="200" customFormat="1" ht="10.5">
      <c r="A442" s="198"/>
      <c r="B442" s="199"/>
    </row>
    <row r="443" spans="1:2" s="200" customFormat="1" ht="10.5">
      <c r="A443" s="198"/>
      <c r="B443" s="199"/>
    </row>
    <row r="444" spans="1:2" s="200" customFormat="1" ht="10.5">
      <c r="A444" s="198"/>
      <c r="B444" s="199"/>
    </row>
    <row r="445" spans="1:2" s="200" customFormat="1" ht="10.5">
      <c r="A445" s="198"/>
      <c r="B445" s="199"/>
    </row>
    <row r="446" spans="1:2" s="200" customFormat="1" ht="10.5">
      <c r="A446" s="198"/>
      <c r="B446" s="199"/>
    </row>
    <row r="447" spans="1:2" s="200" customFormat="1" ht="10.5">
      <c r="A447" s="198"/>
      <c r="B447" s="199"/>
    </row>
    <row r="448" spans="1:2" s="200" customFormat="1" ht="10.5">
      <c r="A448" s="198"/>
      <c r="B448" s="199"/>
    </row>
    <row r="449" spans="1:2" s="200" customFormat="1" ht="10.5">
      <c r="A449" s="198"/>
      <c r="B449" s="199"/>
    </row>
    <row r="450" spans="1:2" s="200" customFormat="1" ht="10.5">
      <c r="A450" s="198"/>
      <c r="B450" s="199"/>
    </row>
    <row r="451" spans="1:2" s="200" customFormat="1" ht="10.5">
      <c r="A451" s="198"/>
      <c r="B451" s="199"/>
    </row>
    <row r="452" spans="1:2" s="200" customFormat="1" ht="10.5">
      <c r="A452" s="198"/>
      <c r="B452" s="199"/>
    </row>
    <row r="453" spans="1:2" s="200" customFormat="1" ht="10.5">
      <c r="A453" s="198"/>
      <c r="B453" s="199"/>
    </row>
    <row r="454" spans="1:2" s="200" customFormat="1" ht="10.5">
      <c r="A454" s="198"/>
      <c r="B454" s="199"/>
    </row>
    <row r="455" spans="1:2" s="200" customFormat="1" ht="10.5">
      <c r="A455" s="198"/>
      <c r="B455" s="199"/>
    </row>
    <row r="456" spans="1:2" s="200" customFormat="1" ht="10.5">
      <c r="A456" s="198"/>
      <c r="B456" s="199"/>
    </row>
    <row r="457" spans="1:2" s="200" customFormat="1" ht="10.5">
      <c r="A457" s="198"/>
      <c r="B457" s="199"/>
    </row>
    <row r="458" spans="1:2" s="200" customFormat="1" ht="10.5">
      <c r="A458" s="198"/>
      <c r="B458" s="199"/>
    </row>
    <row r="459" spans="1:2" s="200" customFormat="1" ht="10.5">
      <c r="A459" s="198"/>
      <c r="B459" s="199"/>
    </row>
    <row r="460" spans="1:2" s="200" customFormat="1" ht="10.5">
      <c r="A460" s="198"/>
      <c r="B460" s="199"/>
    </row>
    <row r="461" spans="1:2" s="200" customFormat="1" ht="10.5">
      <c r="A461" s="198"/>
      <c r="B461" s="199"/>
    </row>
    <row r="462" spans="1:2" s="200" customFormat="1" ht="10.5">
      <c r="A462" s="198"/>
      <c r="B462" s="199"/>
    </row>
    <row r="463" spans="1:2" s="200" customFormat="1" ht="10.5">
      <c r="A463" s="198"/>
      <c r="B463" s="199"/>
    </row>
    <row r="464" spans="1:2" s="200" customFormat="1" ht="10.5">
      <c r="A464" s="198"/>
      <c r="B464" s="199"/>
    </row>
    <row r="465" spans="1:2" s="200" customFormat="1" ht="10.5">
      <c r="A465" s="198"/>
      <c r="B465" s="199"/>
    </row>
    <row r="466" spans="1:2" s="200" customFormat="1" ht="10.5">
      <c r="A466" s="198"/>
      <c r="B466" s="199"/>
    </row>
    <row r="467" spans="1:2" s="200" customFormat="1" ht="10.5">
      <c r="A467" s="198"/>
      <c r="B467" s="199"/>
    </row>
    <row r="468" spans="1:2" s="200" customFormat="1" ht="10.5">
      <c r="A468" s="198"/>
      <c r="B468" s="199"/>
    </row>
    <row r="469" spans="1:2" s="200" customFormat="1" ht="10.5">
      <c r="A469" s="198"/>
      <c r="B469" s="199"/>
    </row>
    <row r="470" spans="1:2" s="200" customFormat="1" ht="10.5">
      <c r="A470" s="198"/>
      <c r="B470" s="199"/>
    </row>
    <row r="471" spans="1:2" s="200" customFormat="1" ht="10.5">
      <c r="A471" s="198"/>
      <c r="B471" s="199"/>
    </row>
    <row r="472" spans="1:2" s="200" customFormat="1" ht="10.5">
      <c r="A472" s="198"/>
      <c r="B472" s="199"/>
    </row>
    <row r="473" spans="1:2" s="200" customFormat="1" ht="10.5">
      <c r="A473" s="198"/>
      <c r="B473" s="199"/>
    </row>
    <row r="474" spans="1:2" s="200" customFormat="1" ht="10.5">
      <c r="A474" s="198"/>
      <c r="B474" s="199"/>
    </row>
    <row r="475" spans="1:2" s="200" customFormat="1" ht="10.5">
      <c r="A475" s="198"/>
      <c r="B475" s="199"/>
    </row>
    <row r="476" spans="1:2" s="200" customFormat="1" ht="10.5">
      <c r="A476" s="198"/>
      <c r="B476" s="199"/>
    </row>
    <row r="477" spans="1:2" s="200" customFormat="1" ht="10.5">
      <c r="A477" s="198"/>
      <c r="B477" s="199"/>
    </row>
    <row r="478" spans="1:2" s="200" customFormat="1" ht="10.5">
      <c r="A478" s="198"/>
      <c r="B478" s="199"/>
    </row>
    <row r="479" spans="1:2" s="200" customFormat="1" ht="10.5">
      <c r="A479" s="198"/>
      <c r="B479" s="199"/>
    </row>
    <row r="480" spans="1:2" s="200" customFormat="1" ht="10.5">
      <c r="A480" s="198"/>
      <c r="B480" s="199"/>
    </row>
    <row r="481" spans="1:2" s="200" customFormat="1" ht="10.5">
      <c r="A481" s="198"/>
      <c r="B481" s="199"/>
    </row>
    <row r="482" spans="1:2" s="200" customFormat="1" ht="10.5">
      <c r="A482" s="198"/>
      <c r="B482" s="199"/>
    </row>
    <row r="483" spans="1:2" s="200" customFormat="1" ht="10.5">
      <c r="A483" s="198"/>
      <c r="B483" s="199"/>
    </row>
    <row r="484" spans="1:2" s="200" customFormat="1" ht="10.5">
      <c r="A484" s="198"/>
      <c r="B484" s="199"/>
    </row>
    <row r="485" spans="1:2" s="200" customFormat="1" ht="10.5">
      <c r="A485" s="198"/>
      <c r="B485" s="199"/>
    </row>
    <row r="486" spans="1:2" s="200" customFormat="1" ht="10.5">
      <c r="A486" s="198"/>
      <c r="B486" s="199"/>
    </row>
    <row r="487" spans="1:2" s="200" customFormat="1" ht="10.5">
      <c r="A487" s="198"/>
      <c r="B487" s="199"/>
    </row>
    <row r="488" spans="1:2" s="200" customFormat="1" ht="10.5">
      <c r="A488" s="198"/>
      <c r="B488" s="199"/>
    </row>
    <row r="489" spans="1:2" s="200" customFormat="1" ht="10.5">
      <c r="A489" s="198"/>
      <c r="B489" s="199"/>
    </row>
    <row r="490" spans="1:2" s="200" customFormat="1" ht="10.5">
      <c r="A490" s="198"/>
      <c r="B490" s="199"/>
    </row>
    <row r="491" spans="1:2" s="200" customFormat="1" ht="10.5">
      <c r="A491" s="198"/>
      <c r="B491" s="199"/>
    </row>
    <row r="492" spans="1:2" s="200" customFormat="1" ht="10.5">
      <c r="A492" s="198"/>
      <c r="B492" s="199"/>
    </row>
    <row r="493" spans="1:2" s="200" customFormat="1" ht="10.5">
      <c r="A493" s="198"/>
      <c r="B493" s="199"/>
    </row>
    <row r="494" spans="1:2" s="200" customFormat="1" ht="10.5">
      <c r="A494" s="198"/>
      <c r="B494" s="199"/>
    </row>
    <row r="495" spans="1:2" s="200" customFormat="1" ht="10.5">
      <c r="A495" s="198"/>
      <c r="B495" s="199"/>
    </row>
    <row r="496" spans="1:2" s="200" customFormat="1" ht="10.5">
      <c r="A496" s="198"/>
      <c r="B496" s="199"/>
    </row>
    <row r="497" spans="1:2" s="200" customFormat="1" ht="10.5">
      <c r="A497" s="198"/>
      <c r="B497" s="199"/>
    </row>
    <row r="498" spans="1:2" s="200" customFormat="1" ht="10.5">
      <c r="A498" s="198"/>
      <c r="B498" s="199"/>
    </row>
    <row r="499" spans="1:2" s="200" customFormat="1" ht="10.5">
      <c r="A499" s="198"/>
      <c r="B499" s="199"/>
    </row>
    <row r="500" spans="1:2" s="200" customFormat="1" ht="10.5">
      <c r="A500" s="198"/>
      <c r="B500" s="199"/>
    </row>
    <row r="501" spans="1:2" s="200" customFormat="1" ht="10.5">
      <c r="A501" s="198"/>
      <c r="B501" s="199"/>
    </row>
    <row r="502" spans="1:2" s="200" customFormat="1" ht="10.5">
      <c r="A502" s="198"/>
      <c r="B502" s="199"/>
    </row>
    <row r="503" spans="1:2" s="200" customFormat="1" ht="10.5">
      <c r="A503" s="198"/>
      <c r="B503" s="199"/>
    </row>
    <row r="504" spans="1:2" s="200" customFormat="1" ht="10.5">
      <c r="A504" s="198"/>
      <c r="B504" s="199"/>
    </row>
    <row r="505" spans="1:2" s="200" customFormat="1" ht="10.5">
      <c r="A505" s="198"/>
      <c r="B505" s="199"/>
    </row>
    <row r="506" spans="1:2" s="200" customFormat="1" ht="10.5">
      <c r="A506" s="198"/>
      <c r="B506" s="199"/>
    </row>
    <row r="507" spans="1:2" s="200" customFormat="1" ht="10.5">
      <c r="A507" s="198"/>
      <c r="B507" s="199"/>
    </row>
    <row r="508" spans="1:2" s="200" customFormat="1" ht="10.5">
      <c r="A508" s="198"/>
      <c r="B508" s="199"/>
    </row>
    <row r="509" spans="1:2" s="200" customFormat="1" ht="10.5">
      <c r="A509" s="198"/>
      <c r="B509" s="199"/>
    </row>
    <row r="510" spans="1:2" s="200" customFormat="1" ht="10.5">
      <c r="A510" s="198"/>
      <c r="B510" s="199"/>
    </row>
    <row r="511" spans="1:2" s="200" customFormat="1" ht="10.5">
      <c r="A511" s="198"/>
      <c r="B511" s="199"/>
    </row>
    <row r="512" spans="1:2" s="200" customFormat="1" ht="10.5">
      <c r="A512" s="198"/>
      <c r="B512" s="199"/>
    </row>
    <row r="513" spans="1:2" s="200" customFormat="1" ht="10.5">
      <c r="A513" s="198"/>
      <c r="B513" s="199"/>
    </row>
    <row r="514" spans="1:2" s="200" customFormat="1" ht="10.5">
      <c r="A514" s="198"/>
      <c r="B514" s="199"/>
    </row>
    <row r="515" spans="1:2" s="200" customFormat="1" ht="10.5">
      <c r="A515" s="198"/>
      <c r="B515" s="199"/>
    </row>
    <row r="516" spans="1:2" s="200" customFormat="1" ht="10.5">
      <c r="A516" s="198"/>
      <c r="B516" s="199"/>
    </row>
    <row r="517" spans="1:2" s="200" customFormat="1" ht="10.5">
      <c r="A517" s="198"/>
      <c r="B517" s="199"/>
    </row>
    <row r="518" spans="1:2" s="200" customFormat="1" ht="10.5">
      <c r="A518" s="198"/>
      <c r="B518" s="199"/>
    </row>
    <row r="519" spans="1:2" s="200" customFormat="1" ht="10.5">
      <c r="A519" s="198"/>
      <c r="B519" s="199"/>
    </row>
    <row r="520" spans="1:2" s="200" customFormat="1" ht="10.5">
      <c r="A520" s="198"/>
      <c r="B520" s="199"/>
    </row>
    <row r="521" spans="1:2" s="200" customFormat="1" ht="10.5">
      <c r="A521" s="198"/>
      <c r="B521" s="199"/>
    </row>
    <row r="522" spans="1:2" s="200" customFormat="1" ht="10.5">
      <c r="A522" s="198"/>
      <c r="B522" s="199"/>
    </row>
    <row r="523" spans="1:2" s="200" customFormat="1" ht="10.5">
      <c r="A523" s="198"/>
      <c r="B523" s="199"/>
    </row>
    <row r="524" spans="1:2" s="200" customFormat="1" ht="10.5">
      <c r="A524" s="198"/>
      <c r="B524" s="199"/>
    </row>
    <row r="525" spans="1:2" s="200" customFormat="1" ht="10.5">
      <c r="A525" s="198"/>
      <c r="B525" s="199"/>
    </row>
    <row r="526" spans="1:2" s="200" customFormat="1" ht="10.5">
      <c r="A526" s="198"/>
      <c r="B526" s="199"/>
    </row>
    <row r="527" spans="1:2" s="200" customFormat="1" ht="10.5">
      <c r="A527" s="198"/>
      <c r="B527" s="199"/>
    </row>
    <row r="528" spans="1:2" s="200" customFormat="1" ht="10.5">
      <c r="A528" s="198"/>
      <c r="B528" s="199"/>
    </row>
    <row r="529" spans="1:2" s="200" customFormat="1" ht="10.5">
      <c r="A529" s="198"/>
      <c r="B529" s="199"/>
    </row>
    <row r="530" spans="1:2" s="200" customFormat="1" ht="10.5">
      <c r="A530" s="198"/>
      <c r="B530" s="199"/>
    </row>
    <row r="531" spans="1:2" s="200" customFormat="1" ht="10.5">
      <c r="A531" s="198"/>
      <c r="B531" s="199"/>
    </row>
    <row r="532" spans="1:2" s="200" customFormat="1" ht="10.5">
      <c r="A532" s="198"/>
      <c r="B532" s="199"/>
    </row>
    <row r="533" spans="1:2" s="200" customFormat="1" ht="10.5">
      <c r="A533" s="198"/>
      <c r="B533" s="199"/>
    </row>
    <row r="534" spans="1:2" s="200" customFormat="1" ht="10.5">
      <c r="A534" s="198"/>
      <c r="B534" s="199"/>
    </row>
    <row r="535" spans="1:2" s="200" customFormat="1" ht="10.5">
      <c r="A535" s="198"/>
      <c r="B535" s="199"/>
    </row>
    <row r="536" spans="1:2" s="200" customFormat="1" ht="10.5">
      <c r="A536" s="198"/>
      <c r="B536" s="199"/>
    </row>
    <row r="537" spans="1:2" s="200" customFormat="1" ht="10.5">
      <c r="A537" s="198"/>
      <c r="B537" s="199"/>
    </row>
    <row r="538" spans="1:2" s="200" customFormat="1" ht="10.5">
      <c r="A538" s="198"/>
      <c r="B538" s="199"/>
    </row>
    <row r="539" spans="1:2" s="200" customFormat="1" ht="10.5">
      <c r="A539" s="198"/>
      <c r="B539" s="199"/>
    </row>
    <row r="540" spans="1:2" s="200" customFormat="1" ht="10.5">
      <c r="A540" s="198"/>
      <c r="B540" s="199"/>
    </row>
    <row r="541" spans="1:2" s="200" customFormat="1" ht="10.5">
      <c r="A541" s="198"/>
      <c r="B541" s="199"/>
    </row>
    <row r="542" spans="1:2" s="200" customFormat="1" ht="10.5">
      <c r="A542" s="198"/>
      <c r="B542" s="199"/>
    </row>
    <row r="543" spans="1:2" s="200" customFormat="1" ht="10.5">
      <c r="A543" s="198"/>
      <c r="B543" s="199"/>
    </row>
    <row r="544" spans="1:2" s="200" customFormat="1" ht="10.5">
      <c r="A544" s="198"/>
      <c r="B544" s="199"/>
    </row>
    <row r="545" spans="1:2" s="200" customFormat="1" ht="10.5">
      <c r="A545" s="198"/>
      <c r="B545" s="199"/>
    </row>
    <row r="546" spans="1:2" s="200" customFormat="1" ht="10.5">
      <c r="A546" s="198"/>
      <c r="B546" s="199"/>
    </row>
    <row r="547" spans="1:2" s="200" customFormat="1" ht="10.5">
      <c r="A547" s="198"/>
      <c r="B547" s="199"/>
    </row>
    <row r="548" spans="1:2" s="200" customFormat="1" ht="10.5">
      <c r="A548" s="198"/>
      <c r="B548" s="199"/>
    </row>
    <row r="549" spans="1:2" s="200" customFormat="1" ht="10.5">
      <c r="A549" s="198"/>
      <c r="B549" s="199"/>
    </row>
    <row r="550" spans="1:2" s="200" customFormat="1" ht="10.5">
      <c r="A550" s="198"/>
      <c r="B550" s="199"/>
    </row>
    <row r="551" spans="1:2" s="200" customFormat="1" ht="10.5">
      <c r="A551" s="198"/>
      <c r="B551" s="199"/>
    </row>
    <row r="552" spans="1:2" s="200" customFormat="1" ht="10.5">
      <c r="A552" s="198"/>
      <c r="B552" s="199"/>
    </row>
    <row r="553" spans="1:2" s="200" customFormat="1" ht="10.5">
      <c r="A553" s="198"/>
      <c r="B553" s="199"/>
    </row>
    <row r="554" spans="1:2" s="200" customFormat="1" ht="10.5">
      <c r="A554" s="198"/>
      <c r="B554" s="199"/>
    </row>
    <row r="555" spans="1:2" s="200" customFormat="1" ht="10.5">
      <c r="A555" s="198"/>
      <c r="B555" s="199"/>
    </row>
    <row r="556" spans="1:2" s="200" customFormat="1" ht="10.5">
      <c r="A556" s="198"/>
      <c r="B556" s="199"/>
    </row>
    <row r="557" spans="1:2" s="200" customFormat="1" ht="10.5">
      <c r="A557" s="198"/>
      <c r="B557" s="199"/>
    </row>
    <row r="558" spans="1:2" s="200" customFormat="1" ht="10.5">
      <c r="A558" s="198"/>
      <c r="B558" s="199"/>
    </row>
    <row r="559" spans="1:2" s="200" customFormat="1" ht="10.5">
      <c r="A559" s="198"/>
      <c r="B559" s="199"/>
    </row>
    <row r="560" spans="1:2" s="200" customFormat="1" ht="10.5">
      <c r="A560" s="198"/>
      <c r="B560" s="199"/>
    </row>
    <row r="561" spans="1:2" s="200" customFormat="1" ht="10.5">
      <c r="A561" s="198"/>
      <c r="B561" s="199"/>
    </row>
    <row r="562" spans="1:2" s="200" customFormat="1" ht="10.5">
      <c r="A562" s="198"/>
      <c r="B562" s="199"/>
    </row>
    <row r="563" spans="1:2" s="200" customFormat="1" ht="10.5">
      <c r="A563" s="198"/>
      <c r="B563" s="199"/>
    </row>
    <row r="564" spans="1:2" s="200" customFormat="1" ht="10.5">
      <c r="A564" s="198"/>
      <c r="B564" s="199"/>
    </row>
    <row r="565" spans="1:2" s="200" customFormat="1" ht="10.5">
      <c r="A565" s="198"/>
      <c r="B565" s="199"/>
    </row>
    <row r="566" spans="1:2" s="200" customFormat="1" ht="10.5">
      <c r="A566" s="198"/>
      <c r="B566" s="199"/>
    </row>
    <row r="567" spans="1:2" s="200" customFormat="1" ht="10.5">
      <c r="A567" s="198"/>
      <c r="B567" s="199"/>
    </row>
    <row r="568" spans="1:2" s="200" customFormat="1" ht="10.5">
      <c r="A568" s="198"/>
      <c r="B568" s="199"/>
    </row>
    <row r="569" spans="1:2" s="200" customFormat="1" ht="10.5">
      <c r="A569" s="198"/>
      <c r="B569" s="199"/>
    </row>
    <row r="570" spans="1:2" s="200" customFormat="1" ht="10.5">
      <c r="A570" s="198"/>
      <c r="B570" s="199"/>
    </row>
    <row r="571" spans="1:2" s="200" customFormat="1" ht="10.5">
      <c r="A571" s="198"/>
      <c r="B571" s="199"/>
    </row>
    <row r="572" spans="1:2" s="200" customFormat="1" ht="10.5">
      <c r="A572" s="198"/>
      <c r="B572" s="199"/>
    </row>
    <row r="573" spans="1:2" s="200" customFormat="1" ht="10.5">
      <c r="A573" s="198"/>
      <c r="B573" s="199"/>
    </row>
    <row r="574" spans="1:2" s="200" customFormat="1" ht="10.5">
      <c r="A574" s="198"/>
      <c r="B574" s="199"/>
    </row>
    <row r="575" spans="1:2" s="200" customFormat="1" ht="10.5">
      <c r="A575" s="198"/>
      <c r="B575" s="199"/>
    </row>
    <row r="576" spans="1:2" s="200" customFormat="1" ht="10.5">
      <c r="A576" s="198"/>
      <c r="B576" s="199"/>
    </row>
    <row r="577" spans="1:2" s="200" customFormat="1" ht="10.5">
      <c r="A577" s="198"/>
      <c r="B577" s="199"/>
    </row>
    <row r="578" spans="1:2" s="200" customFormat="1" ht="10.5">
      <c r="A578" s="198"/>
      <c r="B578" s="199"/>
    </row>
    <row r="579" spans="1:2" s="200" customFormat="1" ht="10.5">
      <c r="A579" s="198"/>
      <c r="B579" s="199"/>
    </row>
    <row r="580" spans="1:2" s="200" customFormat="1" ht="10.5">
      <c r="A580" s="198"/>
      <c r="B580" s="199"/>
    </row>
    <row r="581" spans="1:2" s="200" customFormat="1" ht="10.5">
      <c r="A581" s="198"/>
      <c r="B581" s="199"/>
    </row>
    <row r="582" spans="1:2" s="200" customFormat="1" ht="10.5">
      <c r="A582" s="198"/>
      <c r="B582" s="199"/>
    </row>
    <row r="583" spans="1:2" s="200" customFormat="1" ht="10.5">
      <c r="A583" s="198"/>
      <c r="B583" s="199"/>
    </row>
    <row r="584" spans="1:2" s="200" customFormat="1" ht="10.5">
      <c r="A584" s="198"/>
      <c r="B584" s="199"/>
    </row>
    <row r="585" spans="1:2" s="200" customFormat="1" ht="10.5">
      <c r="A585" s="198"/>
      <c r="B585" s="199"/>
    </row>
    <row r="586" spans="1:2" s="200" customFormat="1" ht="10.5">
      <c r="A586" s="198"/>
      <c r="B586" s="199"/>
    </row>
    <row r="587" spans="1:2" s="200" customFormat="1" ht="10.5">
      <c r="A587" s="198"/>
      <c r="B587" s="199"/>
    </row>
    <row r="588" spans="1:2" s="200" customFormat="1" ht="10.5">
      <c r="A588" s="198"/>
      <c r="B588" s="199"/>
    </row>
    <row r="589" spans="1:2" s="200" customFormat="1" ht="10.5">
      <c r="A589" s="198"/>
      <c r="B589" s="199"/>
    </row>
    <row r="590" spans="1:2" s="200" customFormat="1" ht="10.5">
      <c r="A590" s="198"/>
      <c r="B590" s="199"/>
    </row>
    <row r="591" spans="1:2" s="200" customFormat="1" ht="10.5">
      <c r="A591" s="198"/>
      <c r="B591" s="199"/>
    </row>
    <row r="592" spans="1:2" s="200" customFormat="1" ht="10.5">
      <c r="A592" s="198"/>
      <c r="B592" s="199"/>
    </row>
    <row r="593" spans="1:2" s="200" customFormat="1" ht="10.5">
      <c r="A593" s="198"/>
      <c r="B593" s="199"/>
    </row>
    <row r="594" spans="1:2" s="200" customFormat="1" ht="10.5">
      <c r="A594" s="198"/>
      <c r="B594" s="199"/>
    </row>
    <row r="595" spans="1:2" s="200" customFormat="1" ht="10.5">
      <c r="A595" s="198"/>
      <c r="B595" s="199"/>
    </row>
    <row r="596" spans="1:2" s="200" customFormat="1" ht="10.5">
      <c r="A596" s="198"/>
      <c r="B596" s="199"/>
    </row>
    <row r="597" spans="1:2" s="200" customFormat="1" ht="10.5">
      <c r="A597" s="198"/>
      <c r="B597" s="199"/>
    </row>
    <row r="598" spans="1:2" s="200" customFormat="1" ht="10.5">
      <c r="A598" s="198"/>
      <c r="B598" s="199"/>
    </row>
    <row r="599" spans="1:2" s="200" customFormat="1" ht="10.5">
      <c r="A599" s="198"/>
      <c r="B599" s="199"/>
    </row>
    <row r="600" spans="1:2" s="200" customFormat="1" ht="10.5">
      <c r="A600" s="198"/>
      <c r="B600" s="199"/>
    </row>
    <row r="601" spans="1:2" s="200" customFormat="1" ht="10.5">
      <c r="A601" s="198"/>
      <c r="B601" s="199"/>
    </row>
    <row r="602" spans="1:2" s="200" customFormat="1" ht="10.5">
      <c r="A602" s="198"/>
      <c r="B602" s="199"/>
    </row>
    <row r="603" spans="1:2" s="200" customFormat="1" ht="10.5">
      <c r="A603" s="198"/>
      <c r="B603" s="199"/>
    </row>
    <row r="604" spans="1:2" s="200" customFormat="1" ht="10.5">
      <c r="A604" s="198"/>
      <c r="B604" s="199"/>
    </row>
    <row r="605" spans="1:2" s="200" customFormat="1" ht="10.5">
      <c r="A605" s="198"/>
      <c r="B605" s="199"/>
    </row>
    <row r="606" spans="1:2" s="200" customFormat="1" ht="10.5">
      <c r="A606" s="198"/>
      <c r="B606" s="199"/>
    </row>
    <row r="607" spans="1:2" s="200" customFormat="1" ht="10.5">
      <c r="A607" s="198"/>
      <c r="B607" s="199"/>
    </row>
    <row r="608" spans="1:2" s="200" customFormat="1" ht="10.5">
      <c r="A608" s="198"/>
      <c r="B608" s="199"/>
    </row>
    <row r="609" spans="1:2" s="200" customFormat="1" ht="10.5">
      <c r="A609" s="198"/>
      <c r="B609" s="199"/>
    </row>
    <row r="610" spans="1:2" s="200" customFormat="1" ht="10.5">
      <c r="A610" s="198"/>
      <c r="B610" s="199"/>
    </row>
    <row r="611" spans="1:2" s="200" customFormat="1" ht="10.5">
      <c r="A611" s="198"/>
      <c r="B611" s="199"/>
    </row>
    <row r="612" spans="1:2" s="200" customFormat="1" ht="10.5">
      <c r="A612" s="198"/>
      <c r="B612" s="199"/>
    </row>
    <row r="613" spans="1:2" s="200" customFormat="1" ht="10.5">
      <c r="A613" s="198"/>
      <c r="B613" s="199"/>
    </row>
    <row r="614" spans="1:2" s="200" customFormat="1" ht="10.5">
      <c r="A614" s="198"/>
      <c r="B614" s="199"/>
    </row>
    <row r="615" spans="1:2" s="200" customFormat="1" ht="10.5">
      <c r="A615" s="198"/>
      <c r="B615" s="199"/>
    </row>
    <row r="616" spans="1:2" s="200" customFormat="1" ht="10.5">
      <c r="A616" s="198"/>
      <c r="B616" s="199"/>
    </row>
    <row r="617" spans="1:2" s="200" customFormat="1" ht="10.5">
      <c r="A617" s="198"/>
      <c r="B617" s="199"/>
    </row>
    <row r="618" spans="1:2" s="200" customFormat="1" ht="10.5">
      <c r="A618" s="198"/>
      <c r="B618" s="199"/>
    </row>
    <row r="619" spans="1:2" s="200" customFormat="1" ht="10.5">
      <c r="A619" s="198"/>
      <c r="B619" s="199"/>
    </row>
    <row r="620" spans="1:2" s="200" customFormat="1" ht="10.5">
      <c r="A620" s="198"/>
      <c r="B620" s="199"/>
    </row>
    <row r="621" spans="1:2" s="200" customFormat="1" ht="10.5">
      <c r="A621" s="198"/>
      <c r="B621" s="199"/>
    </row>
    <row r="622" spans="1:2" s="200" customFormat="1" ht="10.5">
      <c r="A622" s="198"/>
      <c r="B622" s="199"/>
    </row>
    <row r="623" spans="1:2" s="200" customFormat="1" ht="10.5">
      <c r="A623" s="198"/>
      <c r="B623" s="199"/>
    </row>
    <row r="624" spans="1:2" s="200" customFormat="1" ht="10.5">
      <c r="A624" s="198"/>
      <c r="B624" s="199"/>
    </row>
    <row r="625" spans="1:2" s="200" customFormat="1" ht="10.5">
      <c r="A625" s="198"/>
      <c r="B625" s="199"/>
    </row>
    <row r="626" spans="1:2" s="200" customFormat="1" ht="10.5">
      <c r="A626" s="198"/>
      <c r="B626" s="199"/>
    </row>
    <row r="627" spans="1:2" s="200" customFormat="1" ht="10.5">
      <c r="A627" s="198"/>
      <c r="B627" s="199"/>
    </row>
    <row r="628" spans="1:2" s="200" customFormat="1" ht="10.5">
      <c r="A628" s="198"/>
      <c r="B628" s="199"/>
    </row>
    <row r="629" spans="1:2" s="200" customFormat="1" ht="10.5">
      <c r="A629" s="198"/>
      <c r="B629" s="199"/>
    </row>
    <row r="630" spans="1:2" s="200" customFormat="1" ht="10.5">
      <c r="A630" s="198"/>
      <c r="B630" s="199"/>
    </row>
    <row r="631" spans="1:2" s="200" customFormat="1" ht="10.5">
      <c r="A631" s="198"/>
      <c r="B631" s="199"/>
    </row>
    <row r="632" spans="1:2" s="200" customFormat="1" ht="10.5">
      <c r="A632" s="198"/>
      <c r="B632" s="199"/>
    </row>
    <row r="633" spans="1:2" s="200" customFormat="1" ht="10.5">
      <c r="A633" s="198"/>
      <c r="B633" s="199"/>
    </row>
    <row r="634" spans="1:2" s="200" customFormat="1" ht="10.5">
      <c r="A634" s="198"/>
      <c r="B634" s="199"/>
    </row>
    <row r="635" spans="1:2" s="200" customFormat="1" ht="10.5">
      <c r="A635" s="198"/>
      <c r="B635" s="199"/>
    </row>
    <row r="636" spans="1:2" s="200" customFormat="1" ht="10.5">
      <c r="A636" s="198"/>
      <c r="B636" s="199"/>
    </row>
    <row r="637" spans="1:2" s="200" customFormat="1" ht="10.5">
      <c r="A637" s="198"/>
      <c r="B637" s="199"/>
    </row>
    <row r="638" spans="1:2" s="200" customFormat="1" ht="10.5">
      <c r="A638" s="198"/>
      <c r="B638" s="199"/>
    </row>
    <row r="639" spans="1:2" s="200" customFormat="1" ht="10.5">
      <c r="A639" s="198"/>
      <c r="B639" s="199"/>
    </row>
    <row r="640" spans="1:2" s="200" customFormat="1" ht="10.5">
      <c r="A640" s="198"/>
      <c r="B640" s="199"/>
    </row>
    <row r="641" spans="1:2" s="200" customFormat="1" ht="10.5">
      <c r="A641" s="198"/>
      <c r="B641" s="199"/>
    </row>
    <row r="642" spans="1:2" s="200" customFormat="1" ht="10.5">
      <c r="A642" s="198"/>
      <c r="B642" s="199"/>
    </row>
    <row r="643" spans="1:2" s="200" customFormat="1" ht="10.5">
      <c r="A643" s="198"/>
      <c r="B643" s="199"/>
    </row>
    <row r="644" spans="1:2" s="200" customFormat="1" ht="10.5">
      <c r="A644" s="198"/>
      <c r="B644" s="199"/>
    </row>
    <row r="645" spans="1:2" s="200" customFormat="1" ht="10.5">
      <c r="A645" s="198"/>
      <c r="B645" s="199"/>
    </row>
    <row r="646" spans="1:2" s="200" customFormat="1" ht="10.5">
      <c r="A646" s="198"/>
      <c r="B646" s="199"/>
    </row>
    <row r="647" spans="1:2" s="200" customFormat="1" ht="10.5">
      <c r="A647" s="198"/>
      <c r="B647" s="199"/>
    </row>
    <row r="648" spans="1:2" s="200" customFormat="1" ht="10.5">
      <c r="A648" s="198"/>
      <c r="B648" s="199"/>
    </row>
    <row r="649" spans="1:2" s="200" customFormat="1" ht="10.5">
      <c r="A649" s="198"/>
      <c r="B649" s="199"/>
    </row>
    <row r="650" spans="1:2" s="200" customFormat="1" ht="10.5">
      <c r="A650" s="198"/>
      <c r="B650" s="199"/>
    </row>
    <row r="651" spans="1:2" s="200" customFormat="1" ht="10.5">
      <c r="A651" s="198"/>
      <c r="B651" s="199"/>
    </row>
    <row r="652" spans="1:2" s="200" customFormat="1" ht="10.5">
      <c r="A652" s="198"/>
      <c r="B652" s="199"/>
    </row>
    <row r="653" spans="1:2" s="200" customFormat="1" ht="10.5">
      <c r="A653" s="198"/>
      <c r="B653" s="199"/>
    </row>
    <row r="654" spans="1:2" s="200" customFormat="1" ht="10.5">
      <c r="A654" s="198"/>
      <c r="B654" s="199"/>
    </row>
    <row r="655" spans="1:2" s="200" customFormat="1" ht="10.5">
      <c r="A655" s="198"/>
      <c r="B655" s="199"/>
    </row>
    <row r="656" spans="1:2" s="200" customFormat="1" ht="10.5">
      <c r="A656" s="198"/>
      <c r="B656" s="199"/>
    </row>
    <row r="657" spans="1:2" s="200" customFormat="1" ht="10.5">
      <c r="A657" s="198"/>
      <c r="B657" s="199"/>
    </row>
    <row r="658" spans="1:2" s="200" customFormat="1" ht="10.5">
      <c r="A658" s="198"/>
      <c r="B658" s="199"/>
    </row>
    <row r="659" spans="1:2" s="200" customFormat="1" ht="10.5">
      <c r="A659" s="198"/>
      <c r="B659" s="199"/>
    </row>
    <row r="660" spans="1:2" s="200" customFormat="1" ht="10.5">
      <c r="A660" s="198"/>
      <c r="B660" s="199"/>
    </row>
    <row r="661" spans="1:2" s="200" customFormat="1" ht="10.5">
      <c r="A661" s="198"/>
      <c r="B661" s="199"/>
    </row>
    <row r="662" spans="1:2" s="200" customFormat="1" ht="10.5">
      <c r="A662" s="198"/>
      <c r="B662" s="199"/>
    </row>
    <row r="663" spans="1:2" s="200" customFormat="1" ht="10.5">
      <c r="A663" s="198"/>
      <c r="B663" s="199"/>
    </row>
    <row r="664" spans="1:2" s="200" customFormat="1" ht="10.5">
      <c r="A664" s="198"/>
      <c r="B664" s="199"/>
    </row>
    <row r="665" spans="1:2" s="200" customFormat="1" ht="10.5">
      <c r="A665" s="198"/>
      <c r="B665" s="199"/>
    </row>
    <row r="666" spans="1:2" s="200" customFormat="1" ht="10.5">
      <c r="A666" s="198"/>
      <c r="B666" s="199"/>
    </row>
    <row r="667" spans="1:2" s="200" customFormat="1" ht="10.5">
      <c r="A667" s="198"/>
      <c r="B667" s="199"/>
    </row>
    <row r="668" spans="1:2" s="200" customFormat="1" ht="10.5">
      <c r="A668" s="198"/>
      <c r="B668" s="199"/>
    </row>
    <row r="669" spans="1:2" s="200" customFormat="1" ht="10.5">
      <c r="A669" s="198"/>
      <c r="B669" s="199"/>
    </row>
    <row r="670" spans="1:2" s="200" customFormat="1" ht="10.5">
      <c r="A670" s="198"/>
      <c r="B670" s="199"/>
    </row>
    <row r="671" spans="1:2" s="200" customFormat="1" ht="10.5">
      <c r="A671" s="198"/>
      <c r="B671" s="199"/>
    </row>
    <row r="672" spans="1:2" s="200" customFormat="1" ht="10.5">
      <c r="A672" s="198"/>
      <c r="B672" s="199"/>
    </row>
    <row r="673" spans="1:2" s="200" customFormat="1" ht="10.5">
      <c r="A673" s="198"/>
      <c r="B673" s="199"/>
    </row>
    <row r="674" spans="1:2" s="200" customFormat="1" ht="10.5">
      <c r="A674" s="198"/>
      <c r="B674" s="199"/>
    </row>
    <row r="675" spans="1:2" s="200" customFormat="1" ht="10.5">
      <c r="A675" s="198"/>
      <c r="B675" s="199"/>
    </row>
    <row r="676" spans="1:2" s="200" customFormat="1" ht="10.5">
      <c r="A676" s="198"/>
      <c r="B676" s="199"/>
    </row>
    <row r="677" spans="1:2" s="200" customFormat="1" ht="10.5">
      <c r="A677" s="198"/>
      <c r="B677" s="199"/>
    </row>
    <row r="678" spans="1:2" s="200" customFormat="1" ht="10.5">
      <c r="A678" s="198"/>
      <c r="B678" s="199"/>
    </row>
    <row r="679" spans="1:2" s="200" customFormat="1" ht="10.5">
      <c r="A679" s="198"/>
      <c r="B679" s="199"/>
    </row>
    <row r="680" spans="1:2" s="200" customFormat="1" ht="10.5">
      <c r="A680" s="198"/>
      <c r="B680" s="199"/>
    </row>
    <row r="681" spans="1:2" s="200" customFormat="1" ht="10.5">
      <c r="A681" s="198"/>
      <c r="B681" s="199"/>
    </row>
    <row r="682" spans="1:2" s="200" customFormat="1" ht="10.5">
      <c r="A682" s="198"/>
      <c r="B682" s="199"/>
    </row>
    <row r="683" spans="1:2" s="200" customFormat="1" ht="10.5">
      <c r="A683" s="198"/>
      <c r="B683" s="199"/>
    </row>
    <row r="684" spans="1:2" s="200" customFormat="1" ht="10.5">
      <c r="A684" s="198"/>
      <c r="B684" s="199"/>
    </row>
    <row r="685" spans="1:2" s="200" customFormat="1" ht="10.5">
      <c r="A685" s="198"/>
      <c r="B685" s="199"/>
    </row>
    <row r="686" spans="1:2" s="200" customFormat="1" ht="10.5">
      <c r="A686" s="198"/>
      <c r="B686" s="199"/>
    </row>
    <row r="687" spans="1:2" s="200" customFormat="1" ht="10.5">
      <c r="A687" s="198"/>
      <c r="B687" s="199"/>
    </row>
    <row r="688" spans="1:2" s="200" customFormat="1" ht="10.5">
      <c r="A688" s="198"/>
      <c r="B688" s="199"/>
    </row>
    <row r="689" spans="1:2" s="200" customFormat="1" ht="10.5">
      <c r="A689" s="198"/>
      <c r="B689" s="199"/>
    </row>
    <row r="690" spans="1:2" s="200" customFormat="1" ht="10.5">
      <c r="A690" s="198"/>
      <c r="B690" s="199"/>
    </row>
    <row r="691" spans="1:2" s="200" customFormat="1" ht="10.5">
      <c r="A691" s="198"/>
      <c r="B691" s="199"/>
    </row>
    <row r="692" spans="1:2" s="200" customFormat="1" ht="10.5">
      <c r="A692" s="198"/>
      <c r="B692" s="199"/>
    </row>
    <row r="693" spans="1:2" s="200" customFormat="1" ht="10.5">
      <c r="A693" s="198"/>
      <c r="B693" s="199"/>
    </row>
    <row r="694" spans="2:13" ht="10.5">
      <c r="B694" s="199"/>
      <c r="C694" s="200"/>
      <c r="D694" s="200"/>
      <c r="E694" s="200"/>
      <c r="F694" s="200"/>
      <c r="G694" s="200"/>
      <c r="H694" s="200"/>
      <c r="I694" s="200"/>
      <c r="J694" s="200"/>
      <c r="K694" s="200"/>
      <c r="L694" s="200"/>
      <c r="M694" s="200"/>
    </row>
    <row r="695" spans="2:13" ht="10.5">
      <c r="B695" s="199"/>
      <c r="C695" s="200"/>
      <c r="D695" s="200"/>
      <c r="E695" s="200"/>
      <c r="F695" s="200"/>
      <c r="G695" s="200"/>
      <c r="H695" s="200"/>
      <c r="I695" s="200"/>
      <c r="J695" s="200"/>
      <c r="K695" s="200"/>
      <c r="L695" s="200"/>
      <c r="M695" s="200"/>
    </row>
    <row r="696" spans="2:13" ht="10.5">
      <c r="B696" s="199"/>
      <c r="C696" s="200"/>
      <c r="D696" s="200"/>
      <c r="E696" s="200"/>
      <c r="F696" s="200"/>
      <c r="G696" s="200"/>
      <c r="H696" s="200"/>
      <c r="I696" s="200"/>
      <c r="J696" s="200"/>
      <c r="K696" s="200"/>
      <c r="L696" s="200"/>
      <c r="M696" s="200"/>
    </row>
    <row r="697" spans="2:13" ht="10.5">
      <c r="B697" s="199"/>
      <c r="C697" s="200"/>
      <c r="D697" s="200"/>
      <c r="E697" s="200"/>
      <c r="F697" s="200"/>
      <c r="G697" s="200"/>
      <c r="H697" s="200"/>
      <c r="I697" s="200"/>
      <c r="J697" s="200"/>
      <c r="K697" s="200"/>
      <c r="L697" s="200"/>
      <c r="M697" s="200"/>
    </row>
    <row r="698" spans="2:13" ht="10.5">
      <c r="B698" s="199"/>
      <c r="C698" s="200"/>
      <c r="D698" s="200"/>
      <c r="E698" s="200"/>
      <c r="F698" s="200"/>
      <c r="G698" s="200"/>
      <c r="H698" s="200"/>
      <c r="I698" s="200"/>
      <c r="J698" s="200"/>
      <c r="K698" s="200"/>
      <c r="L698" s="200"/>
      <c r="M698" s="200"/>
    </row>
    <row r="699" spans="2:13" ht="10.5">
      <c r="B699" s="199"/>
      <c r="C699" s="200"/>
      <c r="D699" s="200"/>
      <c r="E699" s="200"/>
      <c r="F699" s="200"/>
      <c r="G699" s="200"/>
      <c r="H699" s="200"/>
      <c r="I699" s="200"/>
      <c r="J699" s="200"/>
      <c r="K699" s="200"/>
      <c r="L699" s="200"/>
      <c r="M699" s="200"/>
    </row>
    <row r="700" spans="2:13" ht="10.5">
      <c r="B700" s="199"/>
      <c r="C700" s="200"/>
      <c r="D700" s="200"/>
      <c r="E700" s="200"/>
      <c r="F700" s="200"/>
      <c r="G700" s="200"/>
      <c r="H700" s="200"/>
      <c r="I700" s="200"/>
      <c r="J700" s="200"/>
      <c r="K700" s="200"/>
      <c r="L700" s="200"/>
      <c r="M700" s="200"/>
    </row>
    <row r="701" spans="2:13" ht="10.5">
      <c r="B701" s="199"/>
      <c r="C701" s="200"/>
      <c r="D701" s="200"/>
      <c r="E701" s="200"/>
      <c r="F701" s="200"/>
      <c r="G701" s="200"/>
      <c r="H701" s="200"/>
      <c r="I701" s="200"/>
      <c r="J701" s="200"/>
      <c r="K701" s="200"/>
      <c r="L701" s="200"/>
      <c r="M701" s="200"/>
    </row>
    <row r="702" spans="2:13" ht="10.5">
      <c r="B702" s="199"/>
      <c r="C702" s="200"/>
      <c r="D702" s="200"/>
      <c r="E702" s="200"/>
      <c r="F702" s="200"/>
      <c r="G702" s="200"/>
      <c r="H702" s="200"/>
      <c r="I702" s="200"/>
      <c r="J702" s="200"/>
      <c r="K702" s="200"/>
      <c r="L702" s="200"/>
      <c r="M702" s="200"/>
    </row>
    <row r="703" spans="2:13" ht="10.5">
      <c r="B703" s="199"/>
      <c r="C703" s="200"/>
      <c r="D703" s="200"/>
      <c r="E703" s="200"/>
      <c r="F703" s="200"/>
      <c r="G703" s="200"/>
      <c r="H703" s="200"/>
      <c r="I703" s="200"/>
      <c r="J703" s="200"/>
      <c r="K703" s="200"/>
      <c r="L703" s="200"/>
      <c r="M703" s="200"/>
    </row>
    <row r="704" spans="2:13" ht="10.5">
      <c r="B704" s="199"/>
      <c r="C704" s="200"/>
      <c r="D704" s="200"/>
      <c r="E704" s="200"/>
      <c r="F704" s="200"/>
      <c r="G704" s="200"/>
      <c r="H704" s="200"/>
      <c r="I704" s="200"/>
      <c r="J704" s="200"/>
      <c r="K704" s="200"/>
      <c r="L704" s="200"/>
      <c r="M704" s="200"/>
    </row>
    <row r="705" spans="2:13" ht="10.5">
      <c r="B705" s="199"/>
      <c r="C705" s="200"/>
      <c r="D705" s="200"/>
      <c r="E705" s="200"/>
      <c r="F705" s="200"/>
      <c r="G705" s="200"/>
      <c r="H705" s="200"/>
      <c r="I705" s="200"/>
      <c r="J705" s="200"/>
      <c r="K705" s="200"/>
      <c r="L705" s="200"/>
      <c r="M705" s="200"/>
    </row>
    <row r="706" spans="2:13" ht="10.5">
      <c r="B706" s="199"/>
      <c r="C706" s="200"/>
      <c r="D706" s="200"/>
      <c r="E706" s="200"/>
      <c r="F706" s="200"/>
      <c r="G706" s="200"/>
      <c r="H706" s="200"/>
      <c r="I706" s="200"/>
      <c r="J706" s="200"/>
      <c r="K706" s="200"/>
      <c r="L706" s="200"/>
      <c r="M706" s="200"/>
    </row>
    <row r="707" spans="2:13" ht="10.5">
      <c r="B707" s="199"/>
      <c r="C707" s="200"/>
      <c r="D707" s="200"/>
      <c r="E707" s="200"/>
      <c r="F707" s="200"/>
      <c r="G707" s="200"/>
      <c r="H707" s="200"/>
      <c r="I707" s="200"/>
      <c r="J707" s="200"/>
      <c r="K707" s="200"/>
      <c r="L707" s="200"/>
      <c r="M707" s="200"/>
    </row>
    <row r="708" spans="2:13" ht="10.5">
      <c r="B708" s="199"/>
      <c r="C708" s="200"/>
      <c r="D708" s="200"/>
      <c r="E708" s="200"/>
      <c r="F708" s="200"/>
      <c r="G708" s="200"/>
      <c r="H708" s="200"/>
      <c r="I708" s="200"/>
      <c r="J708" s="200"/>
      <c r="K708" s="200"/>
      <c r="L708" s="200"/>
      <c r="M708" s="200"/>
    </row>
    <row r="709" spans="2:13" ht="10.5">
      <c r="B709" s="199"/>
      <c r="C709" s="200"/>
      <c r="D709" s="200"/>
      <c r="E709" s="200"/>
      <c r="F709" s="200"/>
      <c r="G709" s="200"/>
      <c r="H709" s="200"/>
      <c r="I709" s="200"/>
      <c r="J709" s="200"/>
      <c r="K709" s="200"/>
      <c r="L709" s="200"/>
      <c r="M709" s="200"/>
    </row>
    <row r="710" spans="2:13" ht="10.5">
      <c r="B710" s="199"/>
      <c r="C710" s="200"/>
      <c r="D710" s="200"/>
      <c r="E710" s="200"/>
      <c r="F710" s="200"/>
      <c r="G710" s="200"/>
      <c r="H710" s="200"/>
      <c r="I710" s="200"/>
      <c r="J710" s="200"/>
      <c r="K710" s="200"/>
      <c r="L710" s="200"/>
      <c r="M710" s="200"/>
    </row>
    <row r="711" spans="2:13" ht="10.5">
      <c r="B711" s="199"/>
      <c r="C711" s="200"/>
      <c r="D711" s="200"/>
      <c r="E711" s="200"/>
      <c r="F711" s="200"/>
      <c r="G711" s="200"/>
      <c r="H711" s="200"/>
      <c r="I711" s="200"/>
      <c r="J711" s="200"/>
      <c r="K711" s="200"/>
      <c r="L711" s="200"/>
      <c r="M711" s="200"/>
    </row>
    <row r="712" spans="2:13" ht="10.5">
      <c r="B712" s="199"/>
      <c r="C712" s="200"/>
      <c r="D712" s="200"/>
      <c r="E712" s="200"/>
      <c r="F712" s="200"/>
      <c r="G712" s="200"/>
      <c r="H712" s="200"/>
      <c r="I712" s="200"/>
      <c r="J712" s="200"/>
      <c r="K712" s="200"/>
      <c r="L712" s="200"/>
      <c r="M712" s="200"/>
    </row>
    <row r="713" spans="2:13" ht="10.5">
      <c r="B713" s="199"/>
      <c r="C713" s="200"/>
      <c r="D713" s="200"/>
      <c r="E713" s="200"/>
      <c r="F713" s="200"/>
      <c r="G713" s="200"/>
      <c r="H713" s="200"/>
      <c r="I713" s="200"/>
      <c r="J713" s="200"/>
      <c r="K713" s="200"/>
      <c r="L713" s="200"/>
      <c r="M713" s="200"/>
    </row>
    <row r="714" spans="2:13" ht="10.5">
      <c r="B714" s="199"/>
      <c r="C714" s="200"/>
      <c r="D714" s="200"/>
      <c r="E714" s="200"/>
      <c r="F714" s="200"/>
      <c r="G714" s="200"/>
      <c r="H714" s="200"/>
      <c r="I714" s="200"/>
      <c r="J714" s="200"/>
      <c r="K714" s="200"/>
      <c r="L714" s="200"/>
      <c r="M714" s="200"/>
    </row>
    <row r="715" spans="2:13" ht="10.5">
      <c r="B715" s="199"/>
      <c r="C715" s="200"/>
      <c r="D715" s="200"/>
      <c r="E715" s="200"/>
      <c r="F715" s="200"/>
      <c r="G715" s="200"/>
      <c r="H715" s="200"/>
      <c r="I715" s="200"/>
      <c r="J715" s="200"/>
      <c r="K715" s="200"/>
      <c r="L715" s="200"/>
      <c r="M715" s="200"/>
    </row>
    <row r="716" spans="2:13" ht="10.5">
      <c r="B716" s="199"/>
      <c r="C716" s="200"/>
      <c r="D716" s="200"/>
      <c r="E716" s="200"/>
      <c r="F716" s="200"/>
      <c r="G716" s="200"/>
      <c r="H716" s="200"/>
      <c r="I716" s="200"/>
      <c r="J716" s="200"/>
      <c r="K716" s="200"/>
      <c r="L716" s="200"/>
      <c r="M716" s="200"/>
    </row>
    <row r="717" spans="2:13" ht="10.5">
      <c r="B717" s="199"/>
      <c r="C717" s="200"/>
      <c r="D717" s="200"/>
      <c r="E717" s="200"/>
      <c r="F717" s="200"/>
      <c r="G717" s="200"/>
      <c r="H717" s="200"/>
      <c r="I717" s="200"/>
      <c r="J717" s="200"/>
      <c r="K717" s="200"/>
      <c r="L717" s="200"/>
      <c r="M717" s="200"/>
    </row>
    <row r="718" spans="2:13" ht="10.5">
      <c r="B718" s="199"/>
      <c r="C718" s="200"/>
      <c r="D718" s="200"/>
      <c r="E718" s="200"/>
      <c r="F718" s="200"/>
      <c r="G718" s="200"/>
      <c r="H718" s="200"/>
      <c r="I718" s="200"/>
      <c r="J718" s="200"/>
      <c r="K718" s="200"/>
      <c r="L718" s="200"/>
      <c r="M718" s="200"/>
    </row>
    <row r="719" spans="2:13" ht="10.5">
      <c r="B719" s="199"/>
      <c r="C719" s="200"/>
      <c r="D719" s="200"/>
      <c r="E719" s="200"/>
      <c r="F719" s="200"/>
      <c r="G719" s="200"/>
      <c r="H719" s="200"/>
      <c r="I719" s="200"/>
      <c r="J719" s="200"/>
      <c r="K719" s="200"/>
      <c r="L719" s="200"/>
      <c r="M719" s="200"/>
    </row>
    <row r="720" spans="2:13" ht="10.5">
      <c r="B720" s="199"/>
      <c r="C720" s="200"/>
      <c r="D720" s="200"/>
      <c r="E720" s="200"/>
      <c r="F720" s="200"/>
      <c r="G720" s="200"/>
      <c r="H720" s="200"/>
      <c r="I720" s="200"/>
      <c r="J720" s="200"/>
      <c r="K720" s="200"/>
      <c r="L720" s="200"/>
      <c r="M720" s="200"/>
    </row>
    <row r="721" spans="2:13" ht="10.5">
      <c r="B721" s="199"/>
      <c r="C721" s="200"/>
      <c r="D721" s="200"/>
      <c r="E721" s="200"/>
      <c r="F721" s="200"/>
      <c r="G721" s="200"/>
      <c r="H721" s="200"/>
      <c r="I721" s="200"/>
      <c r="J721" s="200"/>
      <c r="K721" s="200"/>
      <c r="L721" s="200"/>
      <c r="M721" s="200"/>
    </row>
    <row r="722" spans="2:13" ht="10.5">
      <c r="B722" s="199"/>
      <c r="C722" s="200"/>
      <c r="D722" s="200"/>
      <c r="E722" s="200"/>
      <c r="F722" s="200"/>
      <c r="G722" s="200"/>
      <c r="H722" s="200"/>
      <c r="I722" s="200"/>
      <c r="J722" s="200"/>
      <c r="K722" s="200"/>
      <c r="L722" s="200"/>
      <c r="M722" s="200"/>
    </row>
    <row r="723" spans="2:13" ht="10.5">
      <c r="B723" s="199"/>
      <c r="C723" s="200"/>
      <c r="D723" s="200"/>
      <c r="E723" s="200"/>
      <c r="F723" s="200"/>
      <c r="G723" s="200"/>
      <c r="H723" s="200"/>
      <c r="I723" s="200"/>
      <c r="J723" s="200"/>
      <c r="K723" s="200"/>
      <c r="L723" s="200"/>
      <c r="M723" s="200"/>
    </row>
    <row r="724" spans="2:13" ht="10.5">
      <c r="B724" s="199"/>
      <c r="C724" s="200"/>
      <c r="D724" s="200"/>
      <c r="E724" s="200"/>
      <c r="F724" s="200"/>
      <c r="G724" s="200"/>
      <c r="H724" s="200"/>
      <c r="I724" s="200"/>
      <c r="J724" s="200"/>
      <c r="K724" s="200"/>
      <c r="L724" s="200"/>
      <c r="M724" s="200"/>
    </row>
    <row r="725" spans="2:13" ht="10.5">
      <c r="B725" s="199"/>
      <c r="C725" s="200"/>
      <c r="D725" s="200"/>
      <c r="E725" s="200"/>
      <c r="F725" s="200"/>
      <c r="G725" s="200"/>
      <c r="H725" s="200"/>
      <c r="I725" s="200"/>
      <c r="J725" s="200"/>
      <c r="K725" s="200"/>
      <c r="L725" s="200"/>
      <c r="M725" s="200"/>
    </row>
    <row r="726" spans="2:13" ht="10.5">
      <c r="B726" s="199"/>
      <c r="C726" s="200"/>
      <c r="D726" s="200"/>
      <c r="E726" s="200"/>
      <c r="F726" s="200"/>
      <c r="G726" s="200"/>
      <c r="H726" s="200"/>
      <c r="I726" s="200"/>
      <c r="J726" s="200"/>
      <c r="K726" s="200"/>
      <c r="L726" s="200"/>
      <c r="M726" s="200"/>
    </row>
    <row r="727" spans="2:13" ht="10.5">
      <c r="B727" s="199"/>
      <c r="C727" s="200"/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</row>
    <row r="728" spans="2:13" ht="10.5">
      <c r="B728" s="199"/>
      <c r="C728" s="200"/>
      <c r="D728" s="200"/>
      <c r="E728" s="200"/>
      <c r="F728" s="200"/>
      <c r="G728" s="200"/>
      <c r="H728" s="200"/>
      <c r="I728" s="200"/>
      <c r="J728" s="200"/>
      <c r="K728" s="200"/>
      <c r="L728" s="200"/>
      <c r="M728" s="200"/>
    </row>
    <row r="729" spans="2:13" ht="10.5">
      <c r="B729" s="199"/>
      <c r="C729" s="200"/>
      <c r="D729" s="200"/>
      <c r="E729" s="200"/>
      <c r="F729" s="200"/>
      <c r="G729" s="200"/>
      <c r="H729" s="200"/>
      <c r="I729" s="200"/>
      <c r="J729" s="200"/>
      <c r="K729" s="200"/>
      <c r="L729" s="200"/>
      <c r="M729" s="200"/>
    </row>
    <row r="730" spans="2:13" ht="10.5">
      <c r="B730" s="199"/>
      <c r="C730" s="200"/>
      <c r="D730" s="200"/>
      <c r="E730" s="200"/>
      <c r="F730" s="200"/>
      <c r="G730" s="200"/>
      <c r="H730" s="200"/>
      <c r="I730" s="200"/>
      <c r="J730" s="200"/>
      <c r="K730" s="200"/>
      <c r="L730" s="200"/>
      <c r="M730" s="200"/>
    </row>
    <row r="731" spans="2:13" ht="10.5">
      <c r="B731" s="199"/>
      <c r="C731" s="200"/>
      <c r="D731" s="200"/>
      <c r="E731" s="200"/>
      <c r="F731" s="200"/>
      <c r="G731" s="200"/>
      <c r="H731" s="200"/>
      <c r="I731" s="200"/>
      <c r="J731" s="200"/>
      <c r="K731" s="200"/>
      <c r="L731" s="200"/>
      <c r="M731" s="200"/>
    </row>
    <row r="732" spans="2:13" ht="10.5">
      <c r="B732" s="199"/>
      <c r="C732" s="200"/>
      <c r="D732" s="200"/>
      <c r="E732" s="200"/>
      <c r="F732" s="200"/>
      <c r="G732" s="200"/>
      <c r="H732" s="200"/>
      <c r="I732" s="200"/>
      <c r="J732" s="200"/>
      <c r="K732" s="200"/>
      <c r="L732" s="200"/>
      <c r="M732" s="200"/>
    </row>
    <row r="733" spans="2:13" ht="10.5">
      <c r="B733" s="199"/>
      <c r="C733" s="200"/>
      <c r="D733" s="200"/>
      <c r="E733" s="200"/>
      <c r="F733" s="200"/>
      <c r="G733" s="200"/>
      <c r="H733" s="200"/>
      <c r="I733" s="200"/>
      <c r="J733" s="200"/>
      <c r="K733" s="200"/>
      <c r="L733" s="200"/>
      <c r="M733" s="200"/>
    </row>
    <row r="734" spans="2:13" ht="10.5">
      <c r="B734" s="199"/>
      <c r="C734" s="200"/>
      <c r="D734" s="200"/>
      <c r="E734" s="200"/>
      <c r="F734" s="200"/>
      <c r="G734" s="200"/>
      <c r="H734" s="200"/>
      <c r="I734" s="200"/>
      <c r="J734" s="200"/>
      <c r="K734" s="200"/>
      <c r="L734" s="200"/>
      <c r="M734" s="200"/>
    </row>
    <row r="735" spans="2:13" ht="10.5">
      <c r="B735" s="199"/>
      <c r="C735" s="200"/>
      <c r="D735" s="200"/>
      <c r="E735" s="200"/>
      <c r="F735" s="200"/>
      <c r="G735" s="200"/>
      <c r="H735" s="200"/>
      <c r="I735" s="200"/>
      <c r="J735" s="200"/>
      <c r="K735" s="200"/>
      <c r="L735" s="200"/>
      <c r="M735" s="200"/>
    </row>
    <row r="736" spans="2:13" ht="10.5">
      <c r="B736" s="199"/>
      <c r="C736" s="200"/>
      <c r="D736" s="200"/>
      <c r="E736" s="200"/>
      <c r="F736" s="200"/>
      <c r="G736" s="200"/>
      <c r="H736" s="200"/>
      <c r="I736" s="200"/>
      <c r="J736" s="200"/>
      <c r="K736" s="200"/>
      <c r="L736" s="200"/>
      <c r="M736" s="200"/>
    </row>
    <row r="737" spans="2:13" ht="10.5">
      <c r="B737" s="199"/>
      <c r="C737" s="200"/>
      <c r="D737" s="200"/>
      <c r="E737" s="200"/>
      <c r="F737" s="200"/>
      <c r="G737" s="200"/>
      <c r="H737" s="200"/>
      <c r="I737" s="200"/>
      <c r="J737" s="200"/>
      <c r="K737" s="200"/>
      <c r="L737" s="200"/>
      <c r="M737" s="200"/>
    </row>
    <row r="738" spans="2:13" ht="10.5">
      <c r="B738" s="199"/>
      <c r="C738" s="200"/>
      <c r="D738" s="200"/>
      <c r="E738" s="200"/>
      <c r="F738" s="200"/>
      <c r="G738" s="200"/>
      <c r="H738" s="200"/>
      <c r="I738" s="200"/>
      <c r="J738" s="200"/>
      <c r="K738" s="200"/>
      <c r="L738" s="200"/>
      <c r="M738" s="200"/>
    </row>
    <row r="739" spans="2:13" ht="10.5">
      <c r="B739" s="199"/>
      <c r="C739" s="200"/>
      <c r="D739" s="200"/>
      <c r="E739" s="200"/>
      <c r="F739" s="200"/>
      <c r="G739" s="200"/>
      <c r="H739" s="200"/>
      <c r="I739" s="200"/>
      <c r="J739" s="200"/>
      <c r="K739" s="200"/>
      <c r="L739" s="200"/>
      <c r="M739" s="200"/>
    </row>
    <row r="740" spans="2:13" ht="10.5">
      <c r="B740" s="199"/>
      <c r="C740" s="200"/>
      <c r="D740" s="200"/>
      <c r="E740" s="200"/>
      <c r="F740" s="200"/>
      <c r="G740" s="200"/>
      <c r="H740" s="200"/>
      <c r="I740" s="200"/>
      <c r="J740" s="200"/>
      <c r="K740" s="200"/>
      <c r="L740" s="200"/>
      <c r="M740" s="200"/>
    </row>
    <row r="741" spans="2:13" ht="10.5">
      <c r="B741" s="199"/>
      <c r="C741" s="200"/>
      <c r="D741" s="200"/>
      <c r="E741" s="200"/>
      <c r="F741" s="200"/>
      <c r="G741" s="200"/>
      <c r="H741" s="200"/>
      <c r="I741" s="200"/>
      <c r="J741" s="200"/>
      <c r="K741" s="200"/>
      <c r="L741" s="200"/>
      <c r="M741" s="200"/>
    </row>
    <row r="742" spans="2:13" ht="10.5">
      <c r="B742" s="199"/>
      <c r="C742" s="200"/>
      <c r="D742" s="200"/>
      <c r="E742" s="200"/>
      <c r="F742" s="200"/>
      <c r="G742" s="200"/>
      <c r="H742" s="200"/>
      <c r="I742" s="200"/>
      <c r="J742" s="200"/>
      <c r="K742" s="200"/>
      <c r="L742" s="200"/>
      <c r="M742" s="200"/>
    </row>
    <row r="743" spans="2:13" ht="10.5">
      <c r="B743" s="199"/>
      <c r="C743" s="200"/>
      <c r="D743" s="200"/>
      <c r="E743" s="200"/>
      <c r="F743" s="200"/>
      <c r="G743" s="200"/>
      <c r="H743" s="200"/>
      <c r="I743" s="200"/>
      <c r="J743" s="200"/>
      <c r="K743" s="200"/>
      <c r="L743" s="200"/>
      <c r="M743" s="200"/>
    </row>
    <row r="744" spans="2:13" ht="10.5">
      <c r="B744" s="199"/>
      <c r="C744" s="200"/>
      <c r="D744" s="200"/>
      <c r="E744" s="200"/>
      <c r="F744" s="200"/>
      <c r="G744" s="200"/>
      <c r="H744" s="200"/>
      <c r="I744" s="200"/>
      <c r="J744" s="200"/>
      <c r="K744" s="200"/>
      <c r="L744" s="200"/>
      <c r="M744" s="200"/>
    </row>
    <row r="745" spans="2:13" ht="10.5">
      <c r="B745" s="199"/>
      <c r="C745" s="200"/>
      <c r="D745" s="200"/>
      <c r="E745" s="200"/>
      <c r="F745" s="200"/>
      <c r="G745" s="200"/>
      <c r="H745" s="200"/>
      <c r="I745" s="200"/>
      <c r="J745" s="200"/>
      <c r="K745" s="200"/>
      <c r="L745" s="200"/>
      <c r="M745" s="200"/>
    </row>
    <row r="746" spans="2:13" ht="10.5">
      <c r="B746" s="199"/>
      <c r="C746" s="200"/>
      <c r="D746" s="200"/>
      <c r="E746" s="200"/>
      <c r="F746" s="200"/>
      <c r="G746" s="200"/>
      <c r="H746" s="200"/>
      <c r="I746" s="200"/>
      <c r="J746" s="200"/>
      <c r="K746" s="200"/>
      <c r="L746" s="200"/>
      <c r="M746" s="200"/>
    </row>
    <row r="747" spans="2:13" ht="10.5">
      <c r="B747" s="199"/>
      <c r="C747" s="200"/>
      <c r="D747" s="200"/>
      <c r="E747" s="200"/>
      <c r="F747" s="200"/>
      <c r="G747" s="200"/>
      <c r="H747" s="200"/>
      <c r="I747" s="200"/>
      <c r="J747" s="200"/>
      <c r="K747" s="200"/>
      <c r="L747" s="200"/>
      <c r="M747" s="200"/>
    </row>
    <row r="748" spans="2:13" ht="10.5">
      <c r="B748" s="199"/>
      <c r="C748" s="200"/>
      <c r="D748" s="200"/>
      <c r="E748" s="200"/>
      <c r="F748" s="200"/>
      <c r="G748" s="200"/>
      <c r="H748" s="200"/>
      <c r="I748" s="200"/>
      <c r="J748" s="200"/>
      <c r="K748" s="200"/>
      <c r="L748" s="200"/>
      <c r="M748" s="200"/>
    </row>
    <row r="749" spans="2:13" ht="10.5">
      <c r="B749" s="199"/>
      <c r="C749" s="200"/>
      <c r="D749" s="200"/>
      <c r="E749" s="200"/>
      <c r="F749" s="200"/>
      <c r="G749" s="200"/>
      <c r="H749" s="200"/>
      <c r="I749" s="200"/>
      <c r="J749" s="200"/>
      <c r="K749" s="200"/>
      <c r="L749" s="200"/>
      <c r="M749" s="200"/>
    </row>
    <row r="750" spans="2:13" ht="10.5">
      <c r="B750" s="199"/>
      <c r="C750" s="200"/>
      <c r="D750" s="200"/>
      <c r="E750" s="200"/>
      <c r="F750" s="200"/>
      <c r="G750" s="200"/>
      <c r="H750" s="200"/>
      <c r="I750" s="200"/>
      <c r="J750" s="200"/>
      <c r="K750" s="200"/>
      <c r="L750" s="200"/>
      <c r="M750" s="200"/>
    </row>
    <row r="751" spans="2:13" ht="10.5">
      <c r="B751" s="199"/>
      <c r="C751" s="200"/>
      <c r="D751" s="200"/>
      <c r="E751" s="200"/>
      <c r="F751" s="200"/>
      <c r="G751" s="200"/>
      <c r="H751" s="200"/>
      <c r="I751" s="200"/>
      <c r="J751" s="200"/>
      <c r="K751" s="200"/>
      <c r="L751" s="200"/>
      <c r="M751" s="200"/>
    </row>
    <row r="752" spans="2:13" ht="10.5">
      <c r="B752" s="199"/>
      <c r="C752" s="200"/>
      <c r="D752" s="200"/>
      <c r="E752" s="200"/>
      <c r="F752" s="200"/>
      <c r="G752" s="200"/>
      <c r="H752" s="200"/>
      <c r="I752" s="200"/>
      <c r="J752" s="200"/>
      <c r="K752" s="200"/>
      <c r="L752" s="200"/>
      <c r="M752" s="200"/>
    </row>
    <row r="753" spans="2:13" ht="10.5">
      <c r="B753" s="199"/>
      <c r="C753" s="200"/>
      <c r="D753" s="200"/>
      <c r="E753" s="200"/>
      <c r="F753" s="200"/>
      <c r="G753" s="200"/>
      <c r="H753" s="200"/>
      <c r="I753" s="200"/>
      <c r="J753" s="200"/>
      <c r="K753" s="200"/>
      <c r="L753" s="200"/>
      <c r="M753" s="200"/>
    </row>
    <row r="754" spans="2:13" ht="10.5">
      <c r="B754" s="199"/>
      <c r="C754" s="200"/>
      <c r="D754" s="200"/>
      <c r="E754" s="200"/>
      <c r="F754" s="200"/>
      <c r="G754" s="200"/>
      <c r="H754" s="200"/>
      <c r="I754" s="200"/>
      <c r="J754" s="200"/>
      <c r="K754" s="200"/>
      <c r="L754" s="200"/>
      <c r="M754" s="200"/>
    </row>
    <row r="755" spans="2:13" ht="10.5">
      <c r="B755" s="199"/>
      <c r="C755" s="200"/>
      <c r="D755" s="200"/>
      <c r="E755" s="200"/>
      <c r="F755" s="200"/>
      <c r="G755" s="200"/>
      <c r="H755" s="200"/>
      <c r="I755" s="200"/>
      <c r="J755" s="200"/>
      <c r="K755" s="200"/>
      <c r="L755" s="200"/>
      <c r="M755" s="200"/>
    </row>
    <row r="756" spans="2:13" ht="10.5">
      <c r="B756" s="199"/>
      <c r="C756" s="200"/>
      <c r="D756" s="200"/>
      <c r="E756" s="200"/>
      <c r="F756" s="200"/>
      <c r="G756" s="200"/>
      <c r="H756" s="200"/>
      <c r="I756" s="200"/>
      <c r="J756" s="200"/>
      <c r="K756" s="200"/>
      <c r="L756" s="200"/>
      <c r="M756" s="200"/>
    </row>
    <row r="757" spans="2:13" ht="10.5">
      <c r="B757" s="199"/>
      <c r="C757" s="200"/>
      <c r="D757" s="200"/>
      <c r="E757" s="200"/>
      <c r="F757" s="200"/>
      <c r="G757" s="200"/>
      <c r="H757" s="200"/>
      <c r="I757" s="200"/>
      <c r="J757" s="200"/>
      <c r="K757" s="200"/>
      <c r="L757" s="200"/>
      <c r="M757" s="200"/>
    </row>
    <row r="758" spans="2:13" ht="10.5">
      <c r="B758" s="199"/>
      <c r="C758" s="200"/>
      <c r="D758" s="200"/>
      <c r="E758" s="200"/>
      <c r="F758" s="200"/>
      <c r="G758" s="200"/>
      <c r="H758" s="200"/>
      <c r="I758" s="200"/>
      <c r="J758" s="200"/>
      <c r="K758" s="200"/>
      <c r="L758" s="200"/>
      <c r="M758" s="200"/>
    </row>
    <row r="759" spans="2:13" ht="10.5">
      <c r="B759" s="199"/>
      <c r="C759" s="200"/>
      <c r="D759" s="200"/>
      <c r="E759" s="200"/>
      <c r="F759" s="200"/>
      <c r="G759" s="200"/>
      <c r="H759" s="200"/>
      <c r="I759" s="200"/>
      <c r="J759" s="200"/>
      <c r="K759" s="200"/>
      <c r="L759" s="200"/>
      <c r="M759" s="200"/>
    </row>
    <row r="760" spans="2:13" ht="10.5">
      <c r="B760" s="199"/>
      <c r="C760" s="200"/>
      <c r="D760" s="200"/>
      <c r="E760" s="200"/>
      <c r="F760" s="200"/>
      <c r="G760" s="200"/>
      <c r="H760" s="200"/>
      <c r="I760" s="200"/>
      <c r="J760" s="200"/>
      <c r="K760" s="200"/>
      <c r="L760" s="200"/>
      <c r="M760" s="200"/>
    </row>
    <row r="761" spans="2:13" ht="10.5">
      <c r="B761" s="199"/>
      <c r="C761" s="200"/>
      <c r="D761" s="200"/>
      <c r="E761" s="200"/>
      <c r="F761" s="200"/>
      <c r="G761" s="200"/>
      <c r="H761" s="200"/>
      <c r="I761" s="200"/>
      <c r="J761" s="200"/>
      <c r="K761" s="200"/>
      <c r="L761" s="200"/>
      <c r="M761" s="200"/>
    </row>
    <row r="762" spans="2:13" ht="10.5">
      <c r="B762" s="199"/>
      <c r="C762" s="200"/>
      <c r="D762" s="200"/>
      <c r="E762" s="200"/>
      <c r="F762" s="200"/>
      <c r="G762" s="200"/>
      <c r="H762" s="200"/>
      <c r="I762" s="200"/>
      <c r="J762" s="200"/>
      <c r="K762" s="200"/>
      <c r="L762" s="200"/>
      <c r="M762" s="200"/>
    </row>
    <row r="763" spans="2:13" ht="10.5">
      <c r="B763" s="199"/>
      <c r="C763" s="200"/>
      <c r="D763" s="200"/>
      <c r="E763" s="200"/>
      <c r="F763" s="200"/>
      <c r="G763" s="200"/>
      <c r="H763" s="200"/>
      <c r="I763" s="200"/>
      <c r="J763" s="200"/>
      <c r="K763" s="200"/>
      <c r="L763" s="200"/>
      <c r="M763" s="200"/>
    </row>
    <row r="764" spans="2:13" ht="10.5">
      <c r="B764" s="199"/>
      <c r="C764" s="200"/>
      <c r="D764" s="200"/>
      <c r="E764" s="200"/>
      <c r="F764" s="200"/>
      <c r="G764" s="200"/>
      <c r="H764" s="200"/>
      <c r="I764" s="200"/>
      <c r="J764" s="200"/>
      <c r="K764" s="200"/>
      <c r="L764" s="200"/>
      <c r="M764" s="200"/>
    </row>
    <row r="765" spans="2:13" ht="10.5">
      <c r="B765" s="199"/>
      <c r="C765" s="200"/>
      <c r="D765" s="200"/>
      <c r="E765" s="200"/>
      <c r="F765" s="200"/>
      <c r="G765" s="200"/>
      <c r="H765" s="200"/>
      <c r="I765" s="200"/>
      <c r="J765" s="200"/>
      <c r="K765" s="200"/>
      <c r="L765" s="200"/>
      <c r="M765" s="200"/>
    </row>
    <row r="766" spans="2:13" ht="10.5">
      <c r="B766" s="199"/>
      <c r="C766" s="200"/>
      <c r="D766" s="200"/>
      <c r="E766" s="200"/>
      <c r="F766" s="200"/>
      <c r="G766" s="200"/>
      <c r="H766" s="200"/>
      <c r="I766" s="200"/>
      <c r="J766" s="200"/>
      <c r="K766" s="200"/>
      <c r="L766" s="200"/>
      <c r="M766" s="200"/>
    </row>
    <row r="767" spans="2:13" ht="10.5">
      <c r="B767" s="199"/>
      <c r="C767" s="200"/>
      <c r="D767" s="200"/>
      <c r="E767" s="200"/>
      <c r="F767" s="200"/>
      <c r="G767" s="200"/>
      <c r="H767" s="200"/>
      <c r="I767" s="200"/>
      <c r="J767" s="200"/>
      <c r="K767" s="200"/>
      <c r="L767" s="200"/>
      <c r="M767" s="200"/>
    </row>
    <row r="768" spans="2:13" ht="10.5">
      <c r="B768" s="199"/>
      <c r="C768" s="200"/>
      <c r="D768" s="200"/>
      <c r="E768" s="200"/>
      <c r="F768" s="200"/>
      <c r="G768" s="200"/>
      <c r="H768" s="200"/>
      <c r="I768" s="200"/>
      <c r="J768" s="200"/>
      <c r="K768" s="200"/>
      <c r="L768" s="200"/>
      <c r="M768" s="200"/>
    </row>
    <row r="769" spans="2:13" ht="10.5">
      <c r="B769" s="199"/>
      <c r="C769" s="200"/>
      <c r="D769" s="200"/>
      <c r="E769" s="200"/>
      <c r="F769" s="200"/>
      <c r="G769" s="200"/>
      <c r="H769" s="200"/>
      <c r="I769" s="200"/>
      <c r="J769" s="200"/>
      <c r="K769" s="200"/>
      <c r="L769" s="200"/>
      <c r="M769" s="200"/>
    </row>
    <row r="770" spans="2:13" ht="10.5">
      <c r="B770" s="199"/>
      <c r="C770" s="200"/>
      <c r="D770" s="200"/>
      <c r="E770" s="200"/>
      <c r="F770" s="200"/>
      <c r="G770" s="200"/>
      <c r="H770" s="200"/>
      <c r="I770" s="200"/>
      <c r="J770" s="200"/>
      <c r="K770" s="200"/>
      <c r="L770" s="200"/>
      <c r="M770" s="200"/>
    </row>
    <row r="771" spans="2:13" ht="10.5">
      <c r="B771" s="199"/>
      <c r="C771" s="200"/>
      <c r="D771" s="200"/>
      <c r="E771" s="200"/>
      <c r="F771" s="200"/>
      <c r="G771" s="200"/>
      <c r="H771" s="200"/>
      <c r="I771" s="200"/>
      <c r="J771" s="200"/>
      <c r="K771" s="200"/>
      <c r="L771" s="200"/>
      <c r="M771" s="200"/>
    </row>
    <row r="772" spans="2:13" ht="10.5">
      <c r="B772" s="199"/>
      <c r="C772" s="200"/>
      <c r="D772" s="200"/>
      <c r="E772" s="200"/>
      <c r="F772" s="200"/>
      <c r="G772" s="200"/>
      <c r="H772" s="200"/>
      <c r="I772" s="200"/>
      <c r="J772" s="200"/>
      <c r="K772" s="200"/>
      <c r="L772" s="200"/>
      <c r="M772" s="200"/>
    </row>
    <row r="773" spans="2:13" ht="10.5">
      <c r="B773" s="199"/>
      <c r="C773" s="200"/>
      <c r="D773" s="200"/>
      <c r="E773" s="200"/>
      <c r="F773" s="200"/>
      <c r="G773" s="200"/>
      <c r="H773" s="200"/>
      <c r="I773" s="200"/>
      <c r="J773" s="200"/>
      <c r="K773" s="200"/>
      <c r="L773" s="200"/>
      <c r="M773" s="200"/>
    </row>
    <row r="774" spans="2:13" ht="10.5">
      <c r="B774" s="199"/>
      <c r="C774" s="200"/>
      <c r="D774" s="200"/>
      <c r="E774" s="200"/>
      <c r="F774" s="200"/>
      <c r="G774" s="200"/>
      <c r="H774" s="200"/>
      <c r="I774" s="200"/>
      <c r="J774" s="200"/>
      <c r="K774" s="200"/>
      <c r="L774" s="200"/>
      <c r="M774" s="200"/>
    </row>
    <row r="775" spans="2:13" ht="10.5">
      <c r="B775" s="199"/>
      <c r="C775" s="200"/>
      <c r="D775" s="200"/>
      <c r="E775" s="200"/>
      <c r="F775" s="200"/>
      <c r="G775" s="200"/>
      <c r="H775" s="200"/>
      <c r="I775" s="200"/>
      <c r="J775" s="200"/>
      <c r="K775" s="200"/>
      <c r="L775" s="200"/>
      <c r="M775" s="200"/>
    </row>
    <row r="776" spans="2:13" ht="10.5">
      <c r="B776" s="199"/>
      <c r="C776" s="200"/>
      <c r="D776" s="200"/>
      <c r="E776" s="200"/>
      <c r="F776" s="200"/>
      <c r="G776" s="200"/>
      <c r="H776" s="200"/>
      <c r="I776" s="200"/>
      <c r="J776" s="200"/>
      <c r="K776" s="200"/>
      <c r="L776" s="200"/>
      <c r="M776" s="200"/>
    </row>
    <row r="777" spans="2:13" ht="10.5">
      <c r="B777" s="199"/>
      <c r="C777" s="200"/>
      <c r="D777" s="200"/>
      <c r="E777" s="200"/>
      <c r="F777" s="200"/>
      <c r="G777" s="200"/>
      <c r="H777" s="200"/>
      <c r="I777" s="200"/>
      <c r="J777" s="200"/>
      <c r="K777" s="200"/>
      <c r="L777" s="200"/>
      <c r="M777" s="200"/>
    </row>
    <row r="778" spans="2:13" ht="10.5">
      <c r="B778" s="199"/>
      <c r="C778" s="200"/>
      <c r="D778" s="200"/>
      <c r="E778" s="200"/>
      <c r="F778" s="200"/>
      <c r="G778" s="200"/>
      <c r="H778" s="200"/>
      <c r="I778" s="200"/>
      <c r="J778" s="200"/>
      <c r="K778" s="200"/>
      <c r="L778" s="200"/>
      <c r="M778" s="200"/>
    </row>
    <row r="779" spans="2:13" ht="10.5">
      <c r="B779" s="199"/>
      <c r="C779" s="200"/>
      <c r="D779" s="200"/>
      <c r="E779" s="200"/>
      <c r="F779" s="200"/>
      <c r="G779" s="200"/>
      <c r="H779" s="200"/>
      <c r="I779" s="200"/>
      <c r="J779" s="200"/>
      <c r="K779" s="200"/>
      <c r="L779" s="200"/>
      <c r="M779" s="200"/>
    </row>
    <row r="780" spans="2:13" ht="10.5">
      <c r="B780" s="199"/>
      <c r="C780" s="200"/>
      <c r="D780" s="200"/>
      <c r="E780" s="200"/>
      <c r="F780" s="200"/>
      <c r="G780" s="200"/>
      <c r="H780" s="200"/>
      <c r="I780" s="200"/>
      <c r="J780" s="200"/>
      <c r="K780" s="200"/>
      <c r="L780" s="200"/>
      <c r="M780" s="200"/>
    </row>
    <row r="781" spans="2:13" ht="10.5">
      <c r="B781" s="199"/>
      <c r="C781" s="200"/>
      <c r="D781" s="200"/>
      <c r="E781" s="200"/>
      <c r="F781" s="200"/>
      <c r="G781" s="200"/>
      <c r="H781" s="200"/>
      <c r="I781" s="200"/>
      <c r="J781" s="200"/>
      <c r="K781" s="200"/>
      <c r="L781" s="200"/>
      <c r="M781" s="200"/>
    </row>
    <row r="782" spans="2:13" ht="10.5">
      <c r="B782" s="199"/>
      <c r="C782" s="200"/>
      <c r="D782" s="200"/>
      <c r="E782" s="200"/>
      <c r="F782" s="200"/>
      <c r="G782" s="200"/>
      <c r="H782" s="200"/>
      <c r="I782" s="200"/>
      <c r="J782" s="200"/>
      <c r="K782" s="200"/>
      <c r="L782" s="200"/>
      <c r="M782" s="200"/>
    </row>
    <row r="783" spans="2:13" ht="10.5">
      <c r="B783" s="199"/>
      <c r="C783" s="200"/>
      <c r="D783" s="200"/>
      <c r="E783" s="200"/>
      <c r="F783" s="200"/>
      <c r="G783" s="200"/>
      <c r="H783" s="200"/>
      <c r="I783" s="200"/>
      <c r="J783" s="200"/>
      <c r="K783" s="200"/>
      <c r="L783" s="200"/>
      <c r="M783" s="200"/>
    </row>
    <row r="784" spans="2:13" ht="10.5">
      <c r="B784" s="199"/>
      <c r="C784" s="200"/>
      <c r="D784" s="200"/>
      <c r="E784" s="200"/>
      <c r="F784" s="200"/>
      <c r="G784" s="200"/>
      <c r="H784" s="200"/>
      <c r="I784" s="200"/>
      <c r="J784" s="200"/>
      <c r="K784" s="200"/>
      <c r="L784" s="200"/>
      <c r="M784" s="200"/>
    </row>
    <row r="785" spans="2:13" ht="10.5">
      <c r="B785" s="199"/>
      <c r="C785" s="200"/>
      <c r="D785" s="200"/>
      <c r="E785" s="200"/>
      <c r="F785" s="200"/>
      <c r="G785" s="200"/>
      <c r="H785" s="200"/>
      <c r="I785" s="200"/>
      <c r="J785" s="200"/>
      <c r="K785" s="200"/>
      <c r="L785" s="200"/>
      <c r="M785" s="200"/>
    </row>
    <row r="786" spans="2:13" ht="10.5">
      <c r="B786" s="199"/>
      <c r="C786" s="200"/>
      <c r="D786" s="200"/>
      <c r="E786" s="200"/>
      <c r="F786" s="200"/>
      <c r="G786" s="200"/>
      <c r="H786" s="200"/>
      <c r="I786" s="200"/>
      <c r="J786" s="200"/>
      <c r="K786" s="200"/>
      <c r="L786" s="200"/>
      <c r="M786" s="200"/>
    </row>
    <row r="787" spans="2:13" ht="10.5">
      <c r="B787" s="199"/>
      <c r="C787" s="200"/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</row>
    <row r="788" spans="2:13" ht="10.5">
      <c r="B788" s="199"/>
      <c r="C788" s="200"/>
      <c r="D788" s="200"/>
      <c r="E788" s="200"/>
      <c r="F788" s="200"/>
      <c r="G788" s="200"/>
      <c r="H788" s="200"/>
      <c r="I788" s="200"/>
      <c r="J788" s="200"/>
      <c r="K788" s="200"/>
      <c r="L788" s="200"/>
      <c r="M788" s="200"/>
    </row>
    <row r="789" spans="2:13" ht="10.5">
      <c r="B789" s="199"/>
      <c r="C789" s="200"/>
      <c r="D789" s="200"/>
      <c r="E789" s="200"/>
      <c r="F789" s="200"/>
      <c r="G789" s="200"/>
      <c r="H789" s="200"/>
      <c r="I789" s="200"/>
      <c r="J789" s="200"/>
      <c r="K789" s="200"/>
      <c r="L789" s="200"/>
      <c r="M789" s="200"/>
    </row>
  </sheetData>
  <sheetProtection/>
  <mergeCells count="6">
    <mergeCell ref="F1:G1"/>
    <mergeCell ref="D1:E1"/>
    <mergeCell ref="N1:O1"/>
    <mergeCell ref="J1:K1"/>
    <mergeCell ref="L1:M1"/>
    <mergeCell ref="H1:I1"/>
  </mergeCells>
  <printOptions horizontalCentered="1"/>
  <pageMargins left="0.75" right="0.75" top="1.25" bottom="1" header="0.5" footer="0.5"/>
  <pageSetup fitToHeight="11" horizontalDpi="600" verticalDpi="600" orientation="portrait" scale="91" r:id="rId1"/>
  <headerFooter alignWithMargins="0">
    <oddHeader>&amp;CThe University of Alabama in Huntsville
Table 4.4 Degrees Awarded - Master's Programs
</oddHeader>
    <oddFooter>&amp;L&amp;8Office of Institutional Research 
&amp;D (np)
&amp;F&amp;R&amp;8* Race: W = White; A-A = African-American; H = Hispanic;
A/PI = Asian/Pacific Islander; NRA = Nonresident Alien
UNK = Unknown
</oddFooter>
  </headerFooter>
  <rowBreaks count="3" manualBreakCount="3">
    <brk id="56" max="255" man="1"/>
    <brk id="163" max="255" man="1"/>
    <brk id="2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327"/>
  <sheetViews>
    <sheetView zoomScale="115" zoomScaleNormal="115" zoomScaleSheetLayoutView="100" zoomScalePageLayoutView="0" workbookViewId="0" topLeftCell="A1">
      <pane ySplit="2" topLeftCell="A3" activePane="bottomLeft" state="frozen"/>
      <selection pane="topLeft" activeCell="E54" sqref="E54"/>
      <selection pane="bottomLeft" activeCell="A2" sqref="A2"/>
    </sheetView>
  </sheetViews>
  <sheetFormatPr defaultColWidth="9.140625" defaultRowHeight="12.75"/>
  <cols>
    <col min="1" max="1" width="21.421875" style="170" customWidth="1"/>
    <col min="2" max="2" width="10.57421875" style="201" customWidth="1"/>
    <col min="3" max="3" width="6.28125" style="176" customWidth="1"/>
    <col min="4" max="4" width="4.7109375" style="215" customWidth="1"/>
    <col min="5" max="5" width="4.7109375" style="217" customWidth="1"/>
    <col min="6" max="13" width="4.7109375" style="216" customWidth="1"/>
    <col min="14" max="15" width="4.7109375" style="176" customWidth="1"/>
    <col min="16" max="16384" width="9.140625" style="176" customWidth="1"/>
  </cols>
  <sheetData>
    <row r="1" spans="1:15" ht="22.5" customHeight="1">
      <c r="A1" s="112" t="s">
        <v>34</v>
      </c>
      <c r="B1" s="113" t="s">
        <v>0</v>
      </c>
      <c r="C1" s="171" t="s">
        <v>1</v>
      </c>
      <c r="D1" s="230" t="s">
        <v>30</v>
      </c>
      <c r="E1" s="231"/>
      <c r="F1" s="230" t="s">
        <v>31</v>
      </c>
      <c r="G1" s="231"/>
      <c r="H1" s="230" t="s">
        <v>32</v>
      </c>
      <c r="I1" s="231"/>
      <c r="J1" s="230" t="s">
        <v>124</v>
      </c>
      <c r="K1" s="231"/>
      <c r="L1" s="230" t="s">
        <v>126</v>
      </c>
      <c r="M1" s="231"/>
      <c r="N1" s="241" t="s">
        <v>24</v>
      </c>
      <c r="O1" s="238"/>
    </row>
    <row r="2" spans="1:15" ht="11.25">
      <c r="A2" s="112"/>
      <c r="B2" s="113"/>
      <c r="C2" s="203"/>
      <c r="D2" s="115" t="s">
        <v>2</v>
      </c>
      <c r="E2" s="118" t="s">
        <v>3</v>
      </c>
      <c r="F2" s="115" t="s">
        <v>2</v>
      </c>
      <c r="G2" s="118" t="s">
        <v>3</v>
      </c>
      <c r="H2" s="115" t="s">
        <v>2</v>
      </c>
      <c r="I2" s="118" t="s">
        <v>3</v>
      </c>
      <c r="J2" s="115" t="s">
        <v>2</v>
      </c>
      <c r="K2" s="118" t="s">
        <v>3</v>
      </c>
      <c r="L2" s="115" t="s">
        <v>2</v>
      </c>
      <c r="M2" s="118" t="s">
        <v>3</v>
      </c>
      <c r="N2" s="204" t="s">
        <v>2</v>
      </c>
      <c r="O2" s="118" t="s">
        <v>3</v>
      </c>
    </row>
    <row r="3" spans="1:15" ht="22.5">
      <c r="A3" s="205" t="s">
        <v>128</v>
      </c>
      <c r="B3" s="113">
        <v>2011</v>
      </c>
      <c r="C3" s="203" t="s">
        <v>4</v>
      </c>
      <c r="D3" s="220"/>
      <c r="E3" s="221"/>
      <c r="F3" s="220"/>
      <c r="G3" s="221"/>
      <c r="H3" s="220"/>
      <c r="I3" s="221"/>
      <c r="J3" s="220"/>
      <c r="K3" s="221"/>
      <c r="L3" s="148">
        <v>1</v>
      </c>
      <c r="M3" s="137">
        <v>0</v>
      </c>
      <c r="N3" s="174" t="s">
        <v>110</v>
      </c>
      <c r="O3" s="175" t="s">
        <v>110</v>
      </c>
    </row>
    <row r="4" spans="1:15" ht="11.25">
      <c r="A4" s="134"/>
      <c r="B4" s="113"/>
      <c r="C4" s="203" t="s">
        <v>5</v>
      </c>
      <c r="D4" s="220"/>
      <c r="E4" s="221"/>
      <c r="F4" s="220"/>
      <c r="G4" s="221"/>
      <c r="H4" s="220"/>
      <c r="I4" s="221"/>
      <c r="J4" s="220"/>
      <c r="K4" s="221"/>
      <c r="L4" s="148">
        <v>0</v>
      </c>
      <c r="M4" s="137">
        <v>0</v>
      </c>
      <c r="N4" s="174" t="s">
        <v>110</v>
      </c>
      <c r="O4" s="175" t="s">
        <v>110</v>
      </c>
    </row>
    <row r="5" spans="1:15" ht="11.25">
      <c r="A5" s="134"/>
      <c r="B5" s="113"/>
      <c r="C5" s="203" t="s">
        <v>6</v>
      </c>
      <c r="D5" s="220"/>
      <c r="E5" s="221"/>
      <c r="F5" s="220"/>
      <c r="G5" s="221"/>
      <c r="H5" s="220"/>
      <c r="I5" s="221"/>
      <c r="J5" s="220"/>
      <c r="K5" s="221"/>
      <c r="L5" s="148">
        <v>0</v>
      </c>
      <c r="M5" s="137">
        <v>0</v>
      </c>
      <c r="N5" s="174" t="s">
        <v>110</v>
      </c>
      <c r="O5" s="175" t="s">
        <v>110</v>
      </c>
    </row>
    <row r="6" spans="1:15" ht="11.25">
      <c r="A6" s="134"/>
      <c r="B6" s="113"/>
      <c r="C6" s="203" t="s">
        <v>7</v>
      </c>
      <c r="D6" s="220"/>
      <c r="E6" s="221"/>
      <c r="F6" s="220"/>
      <c r="G6" s="221"/>
      <c r="H6" s="220"/>
      <c r="I6" s="221"/>
      <c r="J6" s="220"/>
      <c r="K6" s="221"/>
      <c r="L6" s="148">
        <v>0</v>
      </c>
      <c r="M6" s="137">
        <v>0</v>
      </c>
      <c r="N6" s="174" t="s">
        <v>110</v>
      </c>
      <c r="O6" s="175" t="s">
        <v>110</v>
      </c>
    </row>
    <row r="7" spans="1:15" ht="11.25">
      <c r="A7" s="134"/>
      <c r="B7" s="113"/>
      <c r="C7" s="203" t="s">
        <v>8</v>
      </c>
      <c r="D7" s="220"/>
      <c r="E7" s="221"/>
      <c r="F7" s="220"/>
      <c r="G7" s="221"/>
      <c r="H7" s="220"/>
      <c r="I7" s="221"/>
      <c r="J7" s="220"/>
      <c r="K7" s="221"/>
      <c r="L7" s="148">
        <v>0</v>
      </c>
      <c r="M7" s="137">
        <v>0</v>
      </c>
      <c r="N7" s="174" t="s">
        <v>110</v>
      </c>
      <c r="O7" s="175" t="s">
        <v>110</v>
      </c>
    </row>
    <row r="8" spans="1:15" ht="11.25">
      <c r="A8" s="134"/>
      <c r="B8" s="113"/>
      <c r="C8" s="203" t="s">
        <v>9</v>
      </c>
      <c r="D8" s="220"/>
      <c r="E8" s="221"/>
      <c r="F8" s="220"/>
      <c r="G8" s="221"/>
      <c r="H8" s="220"/>
      <c r="I8" s="221"/>
      <c r="J8" s="220"/>
      <c r="K8" s="221"/>
      <c r="L8" s="148">
        <v>0</v>
      </c>
      <c r="M8" s="137">
        <v>0</v>
      </c>
      <c r="N8" s="174" t="s">
        <v>110</v>
      </c>
      <c r="O8" s="175" t="s">
        <v>110</v>
      </c>
    </row>
    <row r="9" spans="1:15" ht="11.25">
      <c r="A9" s="134"/>
      <c r="B9" s="113"/>
      <c r="C9" s="203" t="s">
        <v>22</v>
      </c>
      <c r="D9" s="220"/>
      <c r="E9" s="221"/>
      <c r="F9" s="220"/>
      <c r="G9" s="221"/>
      <c r="H9" s="220"/>
      <c r="I9" s="221"/>
      <c r="J9" s="220"/>
      <c r="K9" s="221"/>
      <c r="L9" s="148">
        <v>0</v>
      </c>
      <c r="M9" s="137">
        <v>0</v>
      </c>
      <c r="N9" s="174" t="s">
        <v>110</v>
      </c>
      <c r="O9" s="175" t="s">
        <v>110</v>
      </c>
    </row>
    <row r="10" spans="1:15" ht="11.25">
      <c r="A10" s="134"/>
      <c r="B10" s="113"/>
      <c r="C10" s="171" t="s">
        <v>10</v>
      </c>
      <c r="D10" s="141">
        <f aca="true" t="shared" si="0" ref="D10:K10">SUM(D3:D9)</f>
        <v>0</v>
      </c>
      <c r="E10" s="142">
        <f t="shared" si="0"/>
        <v>0</v>
      </c>
      <c r="F10" s="141">
        <f t="shared" si="0"/>
        <v>0</v>
      </c>
      <c r="G10" s="142">
        <f t="shared" si="0"/>
        <v>0</v>
      </c>
      <c r="H10" s="141">
        <f t="shared" si="0"/>
        <v>0</v>
      </c>
      <c r="I10" s="142">
        <f t="shared" si="0"/>
        <v>0</v>
      </c>
      <c r="J10" s="141">
        <f t="shared" si="0"/>
        <v>0</v>
      </c>
      <c r="K10" s="142">
        <f t="shared" si="0"/>
        <v>0</v>
      </c>
      <c r="L10" s="141">
        <f>SUM(L3:L9)</f>
        <v>1</v>
      </c>
      <c r="M10" s="142">
        <f>SUM(M3:M9)</f>
        <v>0</v>
      </c>
      <c r="N10" s="178" t="s">
        <v>110</v>
      </c>
      <c r="O10" s="179" t="s">
        <v>110</v>
      </c>
    </row>
    <row r="11" spans="1:15" ht="11.25">
      <c r="A11" s="112"/>
      <c r="B11" s="113"/>
      <c r="C11" s="203"/>
      <c r="D11" s="148"/>
      <c r="E11" s="137"/>
      <c r="F11" s="148"/>
      <c r="G11" s="137"/>
      <c r="H11" s="148"/>
      <c r="I11" s="137"/>
      <c r="J11" s="148"/>
      <c r="K11" s="137"/>
      <c r="L11" s="148"/>
      <c r="M11" s="137"/>
      <c r="N11" s="174"/>
      <c r="O11" s="175"/>
    </row>
    <row r="12" spans="1:15" ht="11.25">
      <c r="A12" s="205" t="s">
        <v>42</v>
      </c>
      <c r="B12" s="113">
        <v>2001</v>
      </c>
      <c r="C12" s="203" t="s">
        <v>4</v>
      </c>
      <c r="D12" s="148">
        <v>0</v>
      </c>
      <c r="E12" s="137">
        <v>0</v>
      </c>
      <c r="F12" s="148">
        <v>0</v>
      </c>
      <c r="G12" s="137">
        <v>0</v>
      </c>
      <c r="H12" s="148">
        <v>1</v>
      </c>
      <c r="I12" s="137">
        <v>1</v>
      </c>
      <c r="J12" s="148">
        <v>1</v>
      </c>
      <c r="K12" s="137">
        <v>0</v>
      </c>
      <c r="L12" s="148">
        <v>0</v>
      </c>
      <c r="M12" s="137">
        <v>0</v>
      </c>
      <c r="N12" s="174">
        <f aca="true" t="shared" si="1" ref="N12:O19">(D12+F12+H12+J12+L12)/5</f>
        <v>0.4</v>
      </c>
      <c r="O12" s="175">
        <f t="shared" si="1"/>
        <v>0.2</v>
      </c>
    </row>
    <row r="13" spans="1:15" ht="11.25">
      <c r="A13" s="134"/>
      <c r="B13" s="113"/>
      <c r="C13" s="203" t="s">
        <v>5</v>
      </c>
      <c r="D13" s="148">
        <v>0</v>
      </c>
      <c r="E13" s="137">
        <v>0</v>
      </c>
      <c r="F13" s="148">
        <v>0</v>
      </c>
      <c r="G13" s="137">
        <v>0</v>
      </c>
      <c r="H13" s="148">
        <v>0</v>
      </c>
      <c r="I13" s="137">
        <v>0</v>
      </c>
      <c r="J13" s="148">
        <v>0</v>
      </c>
      <c r="K13" s="137">
        <v>0</v>
      </c>
      <c r="L13" s="148">
        <v>0</v>
      </c>
      <c r="M13" s="137">
        <v>0</v>
      </c>
      <c r="N13" s="174">
        <f t="shared" si="1"/>
        <v>0</v>
      </c>
      <c r="O13" s="175">
        <f t="shared" si="1"/>
        <v>0</v>
      </c>
    </row>
    <row r="14" spans="1:15" ht="11.25">
      <c r="A14" s="134"/>
      <c r="B14" s="113"/>
      <c r="C14" s="203" t="s">
        <v>6</v>
      </c>
      <c r="D14" s="148">
        <v>0</v>
      </c>
      <c r="E14" s="137">
        <v>0</v>
      </c>
      <c r="F14" s="148">
        <v>0</v>
      </c>
      <c r="G14" s="137">
        <v>0</v>
      </c>
      <c r="H14" s="148">
        <v>0</v>
      </c>
      <c r="I14" s="137">
        <v>0</v>
      </c>
      <c r="J14" s="148">
        <v>0</v>
      </c>
      <c r="K14" s="137">
        <v>0</v>
      </c>
      <c r="L14" s="148">
        <v>0</v>
      </c>
      <c r="M14" s="137">
        <v>0</v>
      </c>
      <c r="N14" s="174">
        <f t="shared" si="1"/>
        <v>0</v>
      </c>
      <c r="O14" s="175">
        <f t="shared" si="1"/>
        <v>0</v>
      </c>
    </row>
    <row r="15" spans="1:15" ht="11.25">
      <c r="A15" s="134"/>
      <c r="B15" s="113"/>
      <c r="C15" s="203" t="s">
        <v>7</v>
      </c>
      <c r="D15" s="148">
        <v>0</v>
      </c>
      <c r="E15" s="137">
        <v>0</v>
      </c>
      <c r="F15" s="148">
        <v>0</v>
      </c>
      <c r="G15" s="137">
        <v>0</v>
      </c>
      <c r="H15" s="148">
        <v>1</v>
      </c>
      <c r="I15" s="137">
        <v>0</v>
      </c>
      <c r="J15" s="148">
        <v>0</v>
      </c>
      <c r="K15" s="137">
        <v>0</v>
      </c>
      <c r="L15" s="148">
        <v>0</v>
      </c>
      <c r="M15" s="137">
        <v>0</v>
      </c>
      <c r="N15" s="174">
        <f t="shared" si="1"/>
        <v>0.2</v>
      </c>
      <c r="O15" s="175">
        <f t="shared" si="1"/>
        <v>0</v>
      </c>
    </row>
    <row r="16" spans="1:15" ht="11.25">
      <c r="A16" s="134"/>
      <c r="B16" s="113"/>
      <c r="C16" s="203" t="s">
        <v>8</v>
      </c>
      <c r="D16" s="148">
        <v>0</v>
      </c>
      <c r="E16" s="137">
        <v>0</v>
      </c>
      <c r="F16" s="148">
        <v>0</v>
      </c>
      <c r="G16" s="137">
        <v>0</v>
      </c>
      <c r="H16" s="148">
        <v>0</v>
      </c>
      <c r="I16" s="137">
        <v>0</v>
      </c>
      <c r="J16" s="148">
        <v>0</v>
      </c>
      <c r="K16" s="137">
        <v>0</v>
      </c>
      <c r="L16" s="148">
        <v>0</v>
      </c>
      <c r="M16" s="137">
        <v>0</v>
      </c>
      <c r="N16" s="174">
        <f t="shared" si="1"/>
        <v>0</v>
      </c>
      <c r="O16" s="175">
        <f t="shared" si="1"/>
        <v>0</v>
      </c>
    </row>
    <row r="17" spans="1:15" ht="11.25">
      <c r="A17" s="134"/>
      <c r="B17" s="113"/>
      <c r="C17" s="203" t="s">
        <v>9</v>
      </c>
      <c r="D17" s="148">
        <v>0</v>
      </c>
      <c r="E17" s="137">
        <v>0</v>
      </c>
      <c r="F17" s="148">
        <v>2</v>
      </c>
      <c r="G17" s="137">
        <v>0</v>
      </c>
      <c r="H17" s="148">
        <v>0</v>
      </c>
      <c r="I17" s="137">
        <v>0</v>
      </c>
      <c r="J17" s="148">
        <v>0</v>
      </c>
      <c r="K17" s="137">
        <v>0</v>
      </c>
      <c r="L17" s="148">
        <v>0</v>
      </c>
      <c r="M17" s="137">
        <v>0</v>
      </c>
      <c r="N17" s="174">
        <f t="shared" si="1"/>
        <v>0.4</v>
      </c>
      <c r="O17" s="175">
        <f t="shared" si="1"/>
        <v>0</v>
      </c>
    </row>
    <row r="18" spans="1:15" ht="11.25">
      <c r="A18" s="134"/>
      <c r="B18" s="113"/>
      <c r="C18" s="203" t="s">
        <v>22</v>
      </c>
      <c r="D18" s="148">
        <v>0</v>
      </c>
      <c r="E18" s="137">
        <v>0</v>
      </c>
      <c r="F18" s="148">
        <v>0</v>
      </c>
      <c r="G18" s="137">
        <v>0</v>
      </c>
      <c r="H18" s="148">
        <v>0</v>
      </c>
      <c r="I18" s="137">
        <v>0</v>
      </c>
      <c r="J18" s="148">
        <v>0</v>
      </c>
      <c r="K18" s="137">
        <v>0</v>
      </c>
      <c r="L18" s="148">
        <v>1</v>
      </c>
      <c r="M18" s="137">
        <v>0</v>
      </c>
      <c r="N18" s="174">
        <f t="shared" si="1"/>
        <v>0.2</v>
      </c>
      <c r="O18" s="175">
        <f t="shared" si="1"/>
        <v>0</v>
      </c>
    </row>
    <row r="19" spans="1:15" ht="11.25">
      <c r="A19" s="134"/>
      <c r="B19" s="113"/>
      <c r="C19" s="171" t="s">
        <v>10</v>
      </c>
      <c r="D19" s="141">
        <f aca="true" t="shared" si="2" ref="D19:K19">SUM(D12:D18)</f>
        <v>0</v>
      </c>
      <c r="E19" s="142">
        <f t="shared" si="2"/>
        <v>0</v>
      </c>
      <c r="F19" s="141">
        <f t="shared" si="2"/>
        <v>2</v>
      </c>
      <c r="G19" s="142">
        <f t="shared" si="2"/>
        <v>0</v>
      </c>
      <c r="H19" s="141">
        <f t="shared" si="2"/>
        <v>2</v>
      </c>
      <c r="I19" s="142">
        <f t="shared" si="2"/>
        <v>1</v>
      </c>
      <c r="J19" s="141">
        <f t="shared" si="2"/>
        <v>1</v>
      </c>
      <c r="K19" s="142">
        <f t="shared" si="2"/>
        <v>0</v>
      </c>
      <c r="L19" s="141">
        <f>SUM(L12:L18)</f>
        <v>1</v>
      </c>
      <c r="M19" s="142">
        <f>SUM(M12:M18)</f>
        <v>0</v>
      </c>
      <c r="N19" s="178">
        <f t="shared" si="1"/>
        <v>1.2</v>
      </c>
      <c r="O19" s="179">
        <f t="shared" si="1"/>
        <v>0.2</v>
      </c>
    </row>
    <row r="20" spans="1:15" ht="11.25">
      <c r="A20" s="112"/>
      <c r="B20" s="113"/>
      <c r="C20" s="203"/>
      <c r="D20" s="148"/>
      <c r="E20" s="137"/>
      <c r="F20" s="148"/>
      <c r="G20" s="137"/>
      <c r="H20" s="148"/>
      <c r="I20" s="137"/>
      <c r="J20" s="148"/>
      <c r="K20" s="137"/>
      <c r="L20" s="148"/>
      <c r="M20" s="137"/>
      <c r="N20" s="174"/>
      <c r="O20" s="175"/>
    </row>
    <row r="21" spans="1:15" ht="14.25" customHeight="1">
      <c r="A21" s="134" t="s">
        <v>47</v>
      </c>
      <c r="B21" s="113">
        <v>1987</v>
      </c>
      <c r="C21" s="203" t="s">
        <v>4</v>
      </c>
      <c r="D21" s="148">
        <v>0</v>
      </c>
      <c r="E21" s="137">
        <v>0</v>
      </c>
      <c r="F21" s="148">
        <v>0</v>
      </c>
      <c r="G21" s="137">
        <v>0</v>
      </c>
      <c r="H21" s="148">
        <v>2</v>
      </c>
      <c r="I21" s="137">
        <v>0</v>
      </c>
      <c r="J21" s="148">
        <v>1</v>
      </c>
      <c r="K21" s="137">
        <v>0</v>
      </c>
      <c r="L21" s="148">
        <v>0</v>
      </c>
      <c r="M21" s="137">
        <v>1</v>
      </c>
      <c r="N21" s="174">
        <f aca="true" t="shared" si="3" ref="N21:O28">(D21+F21+H21+J21+L21)/5</f>
        <v>0.6</v>
      </c>
      <c r="O21" s="175">
        <f t="shared" si="3"/>
        <v>0.2</v>
      </c>
    </row>
    <row r="22" spans="1:15" ht="11.25">
      <c r="A22" s="134"/>
      <c r="B22" s="113"/>
      <c r="C22" s="203" t="s">
        <v>5</v>
      </c>
      <c r="D22" s="148">
        <v>0</v>
      </c>
      <c r="E22" s="137">
        <v>0</v>
      </c>
      <c r="F22" s="148">
        <v>0</v>
      </c>
      <c r="G22" s="137">
        <v>0</v>
      </c>
      <c r="H22" s="148">
        <v>0</v>
      </c>
      <c r="I22" s="137">
        <v>0</v>
      </c>
      <c r="J22" s="148">
        <v>0</v>
      </c>
      <c r="K22" s="137">
        <v>0</v>
      </c>
      <c r="L22" s="148">
        <v>0</v>
      </c>
      <c r="M22" s="137">
        <v>0</v>
      </c>
      <c r="N22" s="174">
        <f t="shared" si="3"/>
        <v>0</v>
      </c>
      <c r="O22" s="175">
        <f t="shared" si="3"/>
        <v>0</v>
      </c>
    </row>
    <row r="23" spans="1:15" ht="11.25">
      <c r="A23" s="134"/>
      <c r="B23" s="113"/>
      <c r="C23" s="203" t="s">
        <v>6</v>
      </c>
      <c r="D23" s="148">
        <v>0</v>
      </c>
      <c r="E23" s="137">
        <v>0</v>
      </c>
      <c r="F23" s="148">
        <v>0</v>
      </c>
      <c r="G23" s="137">
        <v>0</v>
      </c>
      <c r="H23" s="148">
        <v>0</v>
      </c>
      <c r="I23" s="137">
        <v>0</v>
      </c>
      <c r="J23" s="148">
        <v>0</v>
      </c>
      <c r="K23" s="137">
        <v>0</v>
      </c>
      <c r="L23" s="148">
        <v>0</v>
      </c>
      <c r="M23" s="137">
        <v>0</v>
      </c>
      <c r="N23" s="174">
        <f t="shared" si="3"/>
        <v>0</v>
      </c>
      <c r="O23" s="175">
        <f t="shared" si="3"/>
        <v>0</v>
      </c>
    </row>
    <row r="24" spans="1:15" ht="11.25">
      <c r="A24" s="134"/>
      <c r="B24" s="113"/>
      <c r="C24" s="203" t="s">
        <v>7</v>
      </c>
      <c r="D24" s="148">
        <v>0</v>
      </c>
      <c r="E24" s="137">
        <v>0</v>
      </c>
      <c r="F24" s="148">
        <v>0</v>
      </c>
      <c r="G24" s="137">
        <v>0</v>
      </c>
      <c r="H24" s="148">
        <v>0</v>
      </c>
      <c r="I24" s="137">
        <v>0</v>
      </c>
      <c r="J24" s="148">
        <v>0</v>
      </c>
      <c r="K24" s="137">
        <v>0</v>
      </c>
      <c r="L24" s="148">
        <v>0</v>
      </c>
      <c r="M24" s="137">
        <v>0</v>
      </c>
      <c r="N24" s="174">
        <f t="shared" si="3"/>
        <v>0</v>
      </c>
      <c r="O24" s="175">
        <f t="shared" si="3"/>
        <v>0</v>
      </c>
    </row>
    <row r="25" spans="1:15" ht="11.25">
      <c r="A25" s="134"/>
      <c r="B25" s="113"/>
      <c r="C25" s="203" t="s">
        <v>8</v>
      </c>
      <c r="D25" s="148">
        <v>0</v>
      </c>
      <c r="E25" s="137">
        <v>0</v>
      </c>
      <c r="F25" s="148">
        <v>0</v>
      </c>
      <c r="G25" s="137">
        <v>0</v>
      </c>
      <c r="H25" s="148">
        <v>0</v>
      </c>
      <c r="I25" s="137">
        <v>0</v>
      </c>
      <c r="J25" s="148">
        <v>0</v>
      </c>
      <c r="K25" s="137">
        <v>0</v>
      </c>
      <c r="L25" s="148">
        <v>0</v>
      </c>
      <c r="M25" s="137">
        <v>0</v>
      </c>
      <c r="N25" s="174">
        <f t="shared" si="3"/>
        <v>0</v>
      </c>
      <c r="O25" s="175">
        <f t="shared" si="3"/>
        <v>0</v>
      </c>
    </row>
    <row r="26" spans="1:15" ht="11.25">
      <c r="A26" s="134"/>
      <c r="B26" s="113"/>
      <c r="C26" s="203" t="s">
        <v>9</v>
      </c>
      <c r="D26" s="148">
        <v>2</v>
      </c>
      <c r="E26" s="137">
        <v>0</v>
      </c>
      <c r="F26" s="148">
        <v>0</v>
      </c>
      <c r="G26" s="137">
        <v>0</v>
      </c>
      <c r="H26" s="148">
        <v>1</v>
      </c>
      <c r="I26" s="137">
        <v>0</v>
      </c>
      <c r="J26" s="148">
        <v>0</v>
      </c>
      <c r="K26" s="137">
        <v>0</v>
      </c>
      <c r="L26" s="148">
        <v>0</v>
      </c>
      <c r="M26" s="137">
        <v>0</v>
      </c>
      <c r="N26" s="174">
        <f t="shared" si="3"/>
        <v>0.6</v>
      </c>
      <c r="O26" s="175">
        <f t="shared" si="3"/>
        <v>0</v>
      </c>
    </row>
    <row r="27" spans="1:15" ht="11.25">
      <c r="A27" s="134"/>
      <c r="B27" s="113"/>
      <c r="C27" s="203" t="s">
        <v>22</v>
      </c>
      <c r="D27" s="148">
        <v>0</v>
      </c>
      <c r="E27" s="137">
        <v>0</v>
      </c>
      <c r="F27" s="148">
        <v>0</v>
      </c>
      <c r="G27" s="137">
        <v>0</v>
      </c>
      <c r="H27" s="148">
        <v>0</v>
      </c>
      <c r="I27" s="137">
        <v>0</v>
      </c>
      <c r="J27" s="148">
        <v>0</v>
      </c>
      <c r="K27" s="137">
        <v>0</v>
      </c>
      <c r="L27" s="148">
        <v>0</v>
      </c>
      <c r="M27" s="137">
        <v>0</v>
      </c>
      <c r="N27" s="174">
        <f t="shared" si="3"/>
        <v>0</v>
      </c>
      <c r="O27" s="175">
        <f t="shared" si="3"/>
        <v>0</v>
      </c>
    </row>
    <row r="28" spans="1:15" s="170" customFormat="1" ht="11.25">
      <c r="A28" s="134"/>
      <c r="B28" s="113"/>
      <c r="C28" s="171" t="s">
        <v>10</v>
      </c>
      <c r="D28" s="141">
        <f aca="true" t="shared" si="4" ref="D28:K28">SUM(D21:D27)</f>
        <v>2</v>
      </c>
      <c r="E28" s="142">
        <f t="shared" si="4"/>
        <v>0</v>
      </c>
      <c r="F28" s="141">
        <f t="shared" si="4"/>
        <v>0</v>
      </c>
      <c r="G28" s="142">
        <f t="shared" si="4"/>
        <v>0</v>
      </c>
      <c r="H28" s="141">
        <f t="shared" si="4"/>
        <v>3</v>
      </c>
      <c r="I28" s="142">
        <f t="shared" si="4"/>
        <v>0</v>
      </c>
      <c r="J28" s="141">
        <f t="shared" si="4"/>
        <v>1</v>
      </c>
      <c r="K28" s="142">
        <f t="shared" si="4"/>
        <v>0</v>
      </c>
      <c r="L28" s="141">
        <f>SUM(L21:L27)</f>
        <v>0</v>
      </c>
      <c r="M28" s="142">
        <f>SUM(M21:M27)</f>
        <v>1</v>
      </c>
      <c r="N28" s="178">
        <f t="shared" si="3"/>
        <v>1.2</v>
      </c>
      <c r="O28" s="179">
        <f t="shared" si="3"/>
        <v>0.2</v>
      </c>
    </row>
    <row r="29" spans="1:15" ht="11.25">
      <c r="A29" s="134"/>
      <c r="B29" s="113"/>
      <c r="C29" s="203"/>
      <c r="D29" s="148"/>
      <c r="E29" s="137"/>
      <c r="F29" s="148"/>
      <c r="G29" s="137"/>
      <c r="H29" s="148"/>
      <c r="I29" s="137"/>
      <c r="J29" s="148"/>
      <c r="K29" s="137"/>
      <c r="L29" s="148"/>
      <c r="M29" s="137"/>
      <c r="N29" s="174"/>
      <c r="O29" s="175"/>
    </row>
    <row r="30" spans="1:15" ht="15.75" customHeight="1">
      <c r="A30" s="134" t="s">
        <v>49</v>
      </c>
      <c r="B30" s="113">
        <v>1971</v>
      </c>
      <c r="C30" s="203" t="s">
        <v>4</v>
      </c>
      <c r="D30" s="148">
        <v>2</v>
      </c>
      <c r="E30" s="137">
        <v>0</v>
      </c>
      <c r="F30" s="148">
        <v>0</v>
      </c>
      <c r="G30" s="137">
        <v>0</v>
      </c>
      <c r="H30" s="148">
        <v>2</v>
      </c>
      <c r="I30" s="137">
        <v>0</v>
      </c>
      <c r="J30" s="148">
        <v>3</v>
      </c>
      <c r="K30" s="137">
        <v>0</v>
      </c>
      <c r="L30" s="148">
        <v>1</v>
      </c>
      <c r="M30" s="137">
        <v>1</v>
      </c>
      <c r="N30" s="174">
        <f aca="true" t="shared" si="5" ref="N30:O37">(D30+F30+H30+J30+L30)/5</f>
        <v>1.6</v>
      </c>
      <c r="O30" s="175">
        <f t="shared" si="5"/>
        <v>0.2</v>
      </c>
    </row>
    <row r="31" spans="1:15" ht="11.25">
      <c r="A31" s="134"/>
      <c r="B31" s="113"/>
      <c r="C31" s="203" t="s">
        <v>5</v>
      </c>
      <c r="D31" s="148">
        <v>0</v>
      </c>
      <c r="E31" s="137">
        <v>0</v>
      </c>
      <c r="F31" s="148">
        <v>0</v>
      </c>
      <c r="G31" s="137">
        <v>0</v>
      </c>
      <c r="H31" s="148">
        <v>0</v>
      </c>
      <c r="I31" s="137">
        <v>0</v>
      </c>
      <c r="J31" s="148">
        <v>0</v>
      </c>
      <c r="K31" s="137">
        <v>0</v>
      </c>
      <c r="L31" s="148">
        <v>0</v>
      </c>
      <c r="M31" s="137">
        <v>0</v>
      </c>
      <c r="N31" s="174">
        <f t="shared" si="5"/>
        <v>0</v>
      </c>
      <c r="O31" s="175">
        <f t="shared" si="5"/>
        <v>0</v>
      </c>
    </row>
    <row r="32" spans="1:15" ht="11.25">
      <c r="A32" s="134"/>
      <c r="B32" s="113"/>
      <c r="C32" s="203" t="s">
        <v>6</v>
      </c>
      <c r="D32" s="148">
        <v>0</v>
      </c>
      <c r="E32" s="137">
        <v>0</v>
      </c>
      <c r="F32" s="148">
        <v>0</v>
      </c>
      <c r="G32" s="137">
        <v>0</v>
      </c>
      <c r="H32" s="148">
        <v>0</v>
      </c>
      <c r="I32" s="137">
        <v>0</v>
      </c>
      <c r="J32" s="148">
        <v>0</v>
      </c>
      <c r="K32" s="137">
        <v>0</v>
      </c>
      <c r="L32" s="148">
        <v>0</v>
      </c>
      <c r="M32" s="137">
        <v>0</v>
      </c>
      <c r="N32" s="174">
        <f t="shared" si="5"/>
        <v>0</v>
      </c>
      <c r="O32" s="175">
        <f t="shared" si="5"/>
        <v>0</v>
      </c>
    </row>
    <row r="33" spans="1:15" ht="11.25">
      <c r="A33" s="134"/>
      <c r="B33" s="113"/>
      <c r="C33" s="203" t="s">
        <v>7</v>
      </c>
      <c r="D33" s="148">
        <v>0</v>
      </c>
      <c r="E33" s="137">
        <v>0</v>
      </c>
      <c r="F33" s="148">
        <v>0</v>
      </c>
      <c r="G33" s="137">
        <v>0</v>
      </c>
      <c r="H33" s="148">
        <v>0</v>
      </c>
      <c r="I33" s="137">
        <v>0</v>
      </c>
      <c r="J33" s="148">
        <v>0</v>
      </c>
      <c r="K33" s="137">
        <v>0</v>
      </c>
      <c r="L33" s="148">
        <v>1</v>
      </c>
      <c r="M33" s="137">
        <v>0</v>
      </c>
      <c r="N33" s="174">
        <f t="shared" si="5"/>
        <v>0.2</v>
      </c>
      <c r="O33" s="175">
        <f t="shared" si="5"/>
        <v>0</v>
      </c>
    </row>
    <row r="34" spans="1:15" ht="11.25">
      <c r="A34" s="134"/>
      <c r="B34" s="113"/>
      <c r="C34" s="203" t="s">
        <v>8</v>
      </c>
      <c r="D34" s="148">
        <v>0</v>
      </c>
      <c r="E34" s="137">
        <v>0</v>
      </c>
      <c r="F34" s="148">
        <v>0</v>
      </c>
      <c r="G34" s="137">
        <v>0</v>
      </c>
      <c r="H34" s="148">
        <v>0</v>
      </c>
      <c r="I34" s="137">
        <v>0</v>
      </c>
      <c r="J34" s="148">
        <v>0</v>
      </c>
      <c r="K34" s="137">
        <v>0</v>
      </c>
      <c r="L34" s="148">
        <v>0</v>
      </c>
      <c r="M34" s="137">
        <v>0</v>
      </c>
      <c r="N34" s="174">
        <f t="shared" si="5"/>
        <v>0</v>
      </c>
      <c r="O34" s="175">
        <f t="shared" si="5"/>
        <v>0</v>
      </c>
    </row>
    <row r="35" spans="1:15" ht="11.25">
      <c r="A35" s="134"/>
      <c r="B35" s="113"/>
      <c r="C35" s="203" t="s">
        <v>9</v>
      </c>
      <c r="D35" s="148">
        <v>3</v>
      </c>
      <c r="E35" s="137">
        <v>1</v>
      </c>
      <c r="F35" s="148">
        <v>3</v>
      </c>
      <c r="G35" s="137">
        <v>1</v>
      </c>
      <c r="H35" s="148">
        <v>0</v>
      </c>
      <c r="I35" s="137">
        <v>1</v>
      </c>
      <c r="J35" s="148">
        <v>2</v>
      </c>
      <c r="K35" s="137">
        <v>0</v>
      </c>
      <c r="L35" s="148">
        <v>1</v>
      </c>
      <c r="M35" s="137">
        <v>0</v>
      </c>
      <c r="N35" s="174">
        <f t="shared" si="5"/>
        <v>1.8</v>
      </c>
      <c r="O35" s="175">
        <f t="shared" si="5"/>
        <v>0.6</v>
      </c>
    </row>
    <row r="36" spans="1:15" ht="11.25">
      <c r="A36" s="134"/>
      <c r="B36" s="113"/>
      <c r="C36" s="203" t="s">
        <v>22</v>
      </c>
      <c r="D36" s="148">
        <v>0</v>
      </c>
      <c r="E36" s="137">
        <v>0</v>
      </c>
      <c r="F36" s="148">
        <v>0</v>
      </c>
      <c r="G36" s="137">
        <v>0</v>
      </c>
      <c r="H36" s="148">
        <v>0</v>
      </c>
      <c r="I36" s="137">
        <v>0</v>
      </c>
      <c r="J36" s="148">
        <v>0</v>
      </c>
      <c r="K36" s="137">
        <v>0</v>
      </c>
      <c r="L36" s="148">
        <v>0</v>
      </c>
      <c r="M36" s="137">
        <v>0</v>
      </c>
      <c r="N36" s="174">
        <f t="shared" si="5"/>
        <v>0</v>
      </c>
      <c r="O36" s="175">
        <f t="shared" si="5"/>
        <v>0</v>
      </c>
    </row>
    <row r="37" spans="1:15" s="170" customFormat="1" ht="11.25">
      <c r="A37" s="134"/>
      <c r="B37" s="113"/>
      <c r="C37" s="171" t="s">
        <v>10</v>
      </c>
      <c r="D37" s="141">
        <f aca="true" t="shared" si="6" ref="D37:K37">SUM(D30:D36)</f>
        <v>5</v>
      </c>
      <c r="E37" s="142">
        <f t="shared" si="6"/>
        <v>1</v>
      </c>
      <c r="F37" s="141">
        <f t="shared" si="6"/>
        <v>3</v>
      </c>
      <c r="G37" s="142">
        <f t="shared" si="6"/>
        <v>1</v>
      </c>
      <c r="H37" s="141">
        <f t="shared" si="6"/>
        <v>2</v>
      </c>
      <c r="I37" s="142">
        <f t="shared" si="6"/>
        <v>1</v>
      </c>
      <c r="J37" s="141">
        <f t="shared" si="6"/>
        <v>5</v>
      </c>
      <c r="K37" s="142">
        <f t="shared" si="6"/>
        <v>0</v>
      </c>
      <c r="L37" s="141">
        <f>SUM(L30:L36)</f>
        <v>3</v>
      </c>
      <c r="M37" s="142">
        <f>SUM(M30:M36)</f>
        <v>1</v>
      </c>
      <c r="N37" s="178">
        <f t="shared" si="5"/>
        <v>3.6</v>
      </c>
      <c r="O37" s="179">
        <f t="shared" si="5"/>
        <v>0.8</v>
      </c>
    </row>
    <row r="38" spans="1:15" ht="11.25">
      <c r="A38" s="134"/>
      <c r="B38" s="113"/>
      <c r="C38" s="203"/>
      <c r="D38" s="148"/>
      <c r="E38" s="137"/>
      <c r="F38" s="148"/>
      <c r="G38" s="137"/>
      <c r="H38" s="148"/>
      <c r="I38" s="137"/>
      <c r="J38" s="148"/>
      <c r="K38" s="137"/>
      <c r="L38" s="148"/>
      <c r="M38" s="137"/>
      <c r="N38" s="174"/>
      <c r="O38" s="175"/>
    </row>
    <row r="39" spans="1:15" ht="22.5">
      <c r="A39" s="134" t="s">
        <v>119</v>
      </c>
      <c r="B39" s="113">
        <v>1971</v>
      </c>
      <c r="C39" s="203" t="s">
        <v>4</v>
      </c>
      <c r="D39" s="148">
        <v>3</v>
      </c>
      <c r="E39" s="137">
        <v>1</v>
      </c>
      <c r="F39" s="148">
        <v>1</v>
      </c>
      <c r="G39" s="137">
        <v>3</v>
      </c>
      <c r="H39" s="148">
        <v>3</v>
      </c>
      <c r="I39" s="137">
        <v>0</v>
      </c>
      <c r="J39" s="148">
        <v>4</v>
      </c>
      <c r="K39" s="137">
        <v>1</v>
      </c>
      <c r="L39" s="148">
        <v>3</v>
      </c>
      <c r="M39" s="137">
        <v>1</v>
      </c>
      <c r="N39" s="174">
        <f aca="true" t="shared" si="7" ref="N39:O46">(D39+F39+H39+J39+L39)/5</f>
        <v>2.8</v>
      </c>
      <c r="O39" s="175">
        <f t="shared" si="7"/>
        <v>1.2</v>
      </c>
    </row>
    <row r="40" spans="1:15" ht="11.25">
      <c r="A40" s="134"/>
      <c r="B40" s="113"/>
      <c r="C40" s="203" t="s">
        <v>5</v>
      </c>
      <c r="D40" s="148">
        <v>1</v>
      </c>
      <c r="E40" s="137">
        <v>1</v>
      </c>
      <c r="F40" s="148">
        <v>0</v>
      </c>
      <c r="G40" s="137">
        <v>0</v>
      </c>
      <c r="H40" s="148">
        <v>1</v>
      </c>
      <c r="I40" s="137">
        <v>1</v>
      </c>
      <c r="J40" s="148">
        <v>0</v>
      </c>
      <c r="K40" s="137">
        <v>0</v>
      </c>
      <c r="L40" s="148">
        <v>0</v>
      </c>
      <c r="M40" s="137">
        <v>0</v>
      </c>
      <c r="N40" s="174">
        <f t="shared" si="7"/>
        <v>0.4</v>
      </c>
      <c r="O40" s="175">
        <f t="shared" si="7"/>
        <v>0.4</v>
      </c>
    </row>
    <row r="41" spans="1:15" ht="11.25">
      <c r="A41" s="134"/>
      <c r="B41" s="113"/>
      <c r="C41" s="203" t="s">
        <v>6</v>
      </c>
      <c r="D41" s="148">
        <v>0</v>
      </c>
      <c r="E41" s="137">
        <v>0</v>
      </c>
      <c r="F41" s="148">
        <v>0</v>
      </c>
      <c r="G41" s="137">
        <v>0</v>
      </c>
      <c r="H41" s="148">
        <v>0</v>
      </c>
      <c r="I41" s="137">
        <v>0</v>
      </c>
      <c r="J41" s="148">
        <v>0</v>
      </c>
      <c r="K41" s="137">
        <v>0</v>
      </c>
      <c r="L41" s="148">
        <v>0</v>
      </c>
      <c r="M41" s="137">
        <v>0</v>
      </c>
      <c r="N41" s="174">
        <f t="shared" si="7"/>
        <v>0</v>
      </c>
      <c r="O41" s="175">
        <f t="shared" si="7"/>
        <v>0</v>
      </c>
    </row>
    <row r="42" spans="1:15" ht="11.25">
      <c r="A42" s="134"/>
      <c r="B42" s="113"/>
      <c r="C42" s="203" t="s">
        <v>7</v>
      </c>
      <c r="D42" s="148">
        <v>0</v>
      </c>
      <c r="E42" s="137">
        <v>0</v>
      </c>
      <c r="F42" s="148">
        <v>0</v>
      </c>
      <c r="G42" s="137">
        <v>0</v>
      </c>
      <c r="H42" s="148">
        <v>0</v>
      </c>
      <c r="I42" s="137">
        <v>0</v>
      </c>
      <c r="J42" s="148">
        <v>0</v>
      </c>
      <c r="K42" s="137">
        <v>0</v>
      </c>
      <c r="L42" s="148">
        <v>0</v>
      </c>
      <c r="M42" s="137">
        <v>0</v>
      </c>
      <c r="N42" s="174">
        <f t="shared" si="7"/>
        <v>0</v>
      </c>
      <c r="O42" s="175">
        <f t="shared" si="7"/>
        <v>0</v>
      </c>
    </row>
    <row r="43" spans="1:15" ht="11.25">
      <c r="A43" s="134"/>
      <c r="B43" s="113"/>
      <c r="C43" s="203" t="s">
        <v>8</v>
      </c>
      <c r="D43" s="148">
        <v>0</v>
      </c>
      <c r="E43" s="137">
        <v>0</v>
      </c>
      <c r="F43" s="148">
        <v>0</v>
      </c>
      <c r="G43" s="137">
        <v>0</v>
      </c>
      <c r="H43" s="148">
        <v>0</v>
      </c>
      <c r="I43" s="137">
        <v>0</v>
      </c>
      <c r="J43" s="148">
        <v>0</v>
      </c>
      <c r="K43" s="137">
        <v>0</v>
      </c>
      <c r="L43" s="148">
        <v>0</v>
      </c>
      <c r="M43" s="137">
        <v>0</v>
      </c>
      <c r="N43" s="174">
        <f t="shared" si="7"/>
        <v>0</v>
      </c>
      <c r="O43" s="175">
        <f t="shared" si="7"/>
        <v>0</v>
      </c>
    </row>
    <row r="44" spans="1:15" ht="11.25">
      <c r="A44" s="134"/>
      <c r="B44" s="113"/>
      <c r="C44" s="203" t="s">
        <v>9</v>
      </c>
      <c r="D44" s="148">
        <v>0</v>
      </c>
      <c r="E44" s="137">
        <v>0</v>
      </c>
      <c r="F44" s="148">
        <v>1</v>
      </c>
      <c r="G44" s="137">
        <v>1</v>
      </c>
      <c r="H44" s="148">
        <v>0</v>
      </c>
      <c r="I44" s="137">
        <v>0</v>
      </c>
      <c r="J44" s="148">
        <v>0</v>
      </c>
      <c r="K44" s="137">
        <v>0</v>
      </c>
      <c r="L44" s="148">
        <v>2</v>
      </c>
      <c r="M44" s="137">
        <v>0</v>
      </c>
      <c r="N44" s="174">
        <f t="shared" si="7"/>
        <v>0.6</v>
      </c>
      <c r="O44" s="175">
        <f t="shared" si="7"/>
        <v>0.2</v>
      </c>
    </row>
    <row r="45" spans="1:15" ht="11.25">
      <c r="A45" s="134"/>
      <c r="B45" s="113"/>
      <c r="C45" s="203" t="s">
        <v>22</v>
      </c>
      <c r="D45" s="148">
        <v>0</v>
      </c>
      <c r="E45" s="137">
        <v>0</v>
      </c>
      <c r="F45" s="148">
        <v>0</v>
      </c>
      <c r="G45" s="137">
        <v>0</v>
      </c>
      <c r="H45" s="148">
        <v>0</v>
      </c>
      <c r="I45" s="137">
        <v>0</v>
      </c>
      <c r="J45" s="148">
        <v>0</v>
      </c>
      <c r="K45" s="137">
        <v>0</v>
      </c>
      <c r="L45" s="148">
        <v>0</v>
      </c>
      <c r="M45" s="137">
        <v>0</v>
      </c>
      <c r="N45" s="174">
        <f t="shared" si="7"/>
        <v>0</v>
      </c>
      <c r="O45" s="175">
        <f t="shared" si="7"/>
        <v>0</v>
      </c>
    </row>
    <row r="46" spans="1:15" s="170" customFormat="1" ht="11.25">
      <c r="A46" s="112"/>
      <c r="B46" s="113"/>
      <c r="C46" s="171" t="s">
        <v>10</v>
      </c>
      <c r="D46" s="141">
        <f aca="true" t="shared" si="8" ref="D46:K46">SUM(D39:D45)</f>
        <v>4</v>
      </c>
      <c r="E46" s="142">
        <f t="shared" si="8"/>
        <v>2</v>
      </c>
      <c r="F46" s="141">
        <f t="shared" si="8"/>
        <v>2</v>
      </c>
      <c r="G46" s="142">
        <f t="shared" si="8"/>
        <v>4</v>
      </c>
      <c r="H46" s="141">
        <f t="shared" si="8"/>
        <v>4</v>
      </c>
      <c r="I46" s="142">
        <f t="shared" si="8"/>
        <v>1</v>
      </c>
      <c r="J46" s="141">
        <f t="shared" si="8"/>
        <v>4</v>
      </c>
      <c r="K46" s="142">
        <f t="shared" si="8"/>
        <v>1</v>
      </c>
      <c r="L46" s="141">
        <f>SUM(L39:L45)</f>
        <v>5</v>
      </c>
      <c r="M46" s="142">
        <f>SUM(M39:M45)</f>
        <v>1</v>
      </c>
      <c r="N46" s="178">
        <f t="shared" si="7"/>
        <v>3.8</v>
      </c>
      <c r="O46" s="179">
        <f t="shared" si="7"/>
        <v>1.8</v>
      </c>
    </row>
    <row r="47" spans="1:15" ht="11.25">
      <c r="A47" s="112"/>
      <c r="B47" s="113"/>
      <c r="C47" s="203"/>
      <c r="D47" s="148"/>
      <c r="E47" s="137"/>
      <c r="F47" s="148"/>
      <c r="G47" s="137"/>
      <c r="H47" s="148"/>
      <c r="I47" s="137"/>
      <c r="J47" s="148"/>
      <c r="K47" s="137"/>
      <c r="L47" s="148"/>
      <c r="M47" s="137"/>
      <c r="N47" s="174"/>
      <c r="O47" s="175"/>
    </row>
    <row r="48" spans="1:15" ht="22.5">
      <c r="A48" s="134" t="s">
        <v>54</v>
      </c>
      <c r="B48" s="113">
        <v>1971</v>
      </c>
      <c r="C48" s="203" t="s">
        <v>4</v>
      </c>
      <c r="D48" s="148">
        <v>6</v>
      </c>
      <c r="E48" s="137">
        <v>0</v>
      </c>
      <c r="F48" s="148">
        <v>4</v>
      </c>
      <c r="G48" s="137">
        <v>0</v>
      </c>
      <c r="H48" s="148">
        <v>1</v>
      </c>
      <c r="I48" s="137">
        <v>0</v>
      </c>
      <c r="J48" s="148">
        <v>2</v>
      </c>
      <c r="K48" s="137">
        <v>0</v>
      </c>
      <c r="L48" s="148">
        <v>0</v>
      </c>
      <c r="M48" s="137">
        <v>0</v>
      </c>
      <c r="N48" s="174">
        <f aca="true" t="shared" si="9" ref="N48:O55">(D48+F48+H48+J48+L48)/5</f>
        <v>2.6</v>
      </c>
      <c r="O48" s="175">
        <f t="shared" si="9"/>
        <v>0</v>
      </c>
    </row>
    <row r="49" spans="1:15" ht="11.25">
      <c r="A49" s="134"/>
      <c r="B49" s="113"/>
      <c r="C49" s="203" t="s">
        <v>5</v>
      </c>
      <c r="D49" s="148">
        <v>0</v>
      </c>
      <c r="E49" s="137">
        <v>0</v>
      </c>
      <c r="F49" s="148">
        <v>0</v>
      </c>
      <c r="G49" s="137">
        <v>0</v>
      </c>
      <c r="H49" s="148">
        <v>0</v>
      </c>
      <c r="I49" s="137">
        <v>0</v>
      </c>
      <c r="J49" s="148">
        <v>0</v>
      </c>
      <c r="K49" s="137">
        <v>0</v>
      </c>
      <c r="L49" s="148">
        <v>0</v>
      </c>
      <c r="M49" s="137">
        <v>0</v>
      </c>
      <c r="N49" s="174">
        <f t="shared" si="9"/>
        <v>0</v>
      </c>
      <c r="O49" s="175">
        <f t="shared" si="9"/>
        <v>0</v>
      </c>
    </row>
    <row r="50" spans="1:15" ht="11.25">
      <c r="A50" s="134"/>
      <c r="B50" s="113"/>
      <c r="C50" s="203" t="s">
        <v>6</v>
      </c>
      <c r="D50" s="148">
        <v>0</v>
      </c>
      <c r="E50" s="137">
        <v>0</v>
      </c>
      <c r="F50" s="148">
        <v>0</v>
      </c>
      <c r="G50" s="137">
        <v>0</v>
      </c>
      <c r="H50" s="148">
        <v>0</v>
      </c>
      <c r="I50" s="137">
        <v>0</v>
      </c>
      <c r="J50" s="148">
        <v>0</v>
      </c>
      <c r="K50" s="137">
        <v>0</v>
      </c>
      <c r="L50" s="148">
        <v>0</v>
      </c>
      <c r="M50" s="137">
        <v>0</v>
      </c>
      <c r="N50" s="174">
        <f t="shared" si="9"/>
        <v>0</v>
      </c>
      <c r="O50" s="175">
        <f t="shared" si="9"/>
        <v>0</v>
      </c>
    </row>
    <row r="51" spans="1:15" ht="11.25">
      <c r="A51" s="134"/>
      <c r="B51" s="113"/>
      <c r="C51" s="203" t="s">
        <v>7</v>
      </c>
      <c r="D51" s="148">
        <v>0</v>
      </c>
      <c r="E51" s="137">
        <v>0</v>
      </c>
      <c r="F51" s="148">
        <v>0</v>
      </c>
      <c r="G51" s="137">
        <v>0</v>
      </c>
      <c r="H51" s="148">
        <v>0</v>
      </c>
      <c r="I51" s="137">
        <v>0</v>
      </c>
      <c r="J51" s="148">
        <v>0</v>
      </c>
      <c r="K51" s="137">
        <v>0</v>
      </c>
      <c r="L51" s="148">
        <v>0</v>
      </c>
      <c r="M51" s="137">
        <v>0</v>
      </c>
      <c r="N51" s="174">
        <f t="shared" si="9"/>
        <v>0</v>
      </c>
      <c r="O51" s="175">
        <f t="shared" si="9"/>
        <v>0</v>
      </c>
    </row>
    <row r="52" spans="1:15" ht="11.25">
      <c r="A52" s="134"/>
      <c r="B52" s="113"/>
      <c r="C52" s="203" t="s">
        <v>8</v>
      </c>
      <c r="D52" s="148">
        <v>0</v>
      </c>
      <c r="E52" s="137">
        <v>0</v>
      </c>
      <c r="F52" s="148">
        <v>0</v>
      </c>
      <c r="G52" s="137">
        <v>0</v>
      </c>
      <c r="H52" s="148">
        <v>0</v>
      </c>
      <c r="I52" s="137">
        <v>0</v>
      </c>
      <c r="J52" s="148">
        <v>0</v>
      </c>
      <c r="K52" s="137">
        <v>0</v>
      </c>
      <c r="L52" s="148">
        <v>0</v>
      </c>
      <c r="M52" s="137">
        <v>1</v>
      </c>
      <c r="N52" s="174">
        <f t="shared" si="9"/>
        <v>0</v>
      </c>
      <c r="O52" s="175">
        <f t="shared" si="9"/>
        <v>0.2</v>
      </c>
    </row>
    <row r="53" spans="1:15" ht="11.25">
      <c r="A53" s="134"/>
      <c r="B53" s="113"/>
      <c r="C53" s="203" t="s">
        <v>9</v>
      </c>
      <c r="D53" s="148">
        <v>0</v>
      </c>
      <c r="E53" s="137">
        <v>0</v>
      </c>
      <c r="F53" s="148">
        <v>0</v>
      </c>
      <c r="G53" s="137">
        <v>0</v>
      </c>
      <c r="H53" s="148">
        <v>0</v>
      </c>
      <c r="I53" s="137">
        <v>0</v>
      </c>
      <c r="J53" s="148">
        <v>0</v>
      </c>
      <c r="K53" s="137">
        <v>0</v>
      </c>
      <c r="L53" s="148">
        <v>0</v>
      </c>
      <c r="M53" s="137">
        <v>0</v>
      </c>
      <c r="N53" s="174">
        <f t="shared" si="9"/>
        <v>0</v>
      </c>
      <c r="O53" s="175">
        <f t="shared" si="9"/>
        <v>0</v>
      </c>
    </row>
    <row r="54" spans="1:15" ht="11.25">
      <c r="A54" s="134"/>
      <c r="B54" s="113"/>
      <c r="C54" s="203" t="s">
        <v>22</v>
      </c>
      <c r="D54" s="148">
        <v>0</v>
      </c>
      <c r="E54" s="137">
        <v>0</v>
      </c>
      <c r="F54" s="148">
        <v>0</v>
      </c>
      <c r="G54" s="137">
        <v>0</v>
      </c>
      <c r="H54" s="148">
        <v>0</v>
      </c>
      <c r="I54" s="137">
        <v>0</v>
      </c>
      <c r="J54" s="148">
        <v>0</v>
      </c>
      <c r="K54" s="137">
        <v>0</v>
      </c>
      <c r="L54" s="148">
        <v>0</v>
      </c>
      <c r="M54" s="137">
        <v>0</v>
      </c>
      <c r="N54" s="174">
        <f t="shared" si="9"/>
        <v>0</v>
      </c>
      <c r="O54" s="175">
        <f t="shared" si="9"/>
        <v>0</v>
      </c>
    </row>
    <row r="55" spans="1:15" s="170" customFormat="1" ht="11.25">
      <c r="A55" s="134"/>
      <c r="B55" s="113"/>
      <c r="C55" s="171" t="s">
        <v>10</v>
      </c>
      <c r="D55" s="141">
        <f aca="true" t="shared" si="10" ref="D55:K55">SUM(D48:D54)</f>
        <v>6</v>
      </c>
      <c r="E55" s="142">
        <f t="shared" si="10"/>
        <v>0</v>
      </c>
      <c r="F55" s="141">
        <f t="shared" si="10"/>
        <v>4</v>
      </c>
      <c r="G55" s="142">
        <f t="shared" si="10"/>
        <v>0</v>
      </c>
      <c r="H55" s="141">
        <f t="shared" si="10"/>
        <v>1</v>
      </c>
      <c r="I55" s="142">
        <f t="shared" si="10"/>
        <v>0</v>
      </c>
      <c r="J55" s="141">
        <f t="shared" si="10"/>
        <v>2</v>
      </c>
      <c r="K55" s="142">
        <f t="shared" si="10"/>
        <v>0</v>
      </c>
      <c r="L55" s="141">
        <f>SUM(L48:L54)</f>
        <v>0</v>
      </c>
      <c r="M55" s="142">
        <f>SUM(M48:M54)</f>
        <v>1</v>
      </c>
      <c r="N55" s="178">
        <f t="shared" si="9"/>
        <v>2.6</v>
      </c>
      <c r="O55" s="179">
        <f t="shared" si="9"/>
        <v>0.2</v>
      </c>
    </row>
    <row r="56" spans="1:15" ht="11.25">
      <c r="A56" s="134"/>
      <c r="B56" s="113"/>
      <c r="C56" s="203"/>
      <c r="D56" s="148"/>
      <c r="E56" s="137"/>
      <c r="F56" s="148"/>
      <c r="G56" s="137"/>
      <c r="H56" s="148"/>
      <c r="I56" s="137"/>
      <c r="J56" s="148"/>
      <c r="K56" s="137"/>
      <c r="L56" s="148"/>
      <c r="M56" s="137"/>
      <c r="N56" s="174"/>
      <c r="O56" s="175"/>
    </row>
    <row r="57" spans="1:15" ht="22.5">
      <c r="A57" s="134" t="s">
        <v>121</v>
      </c>
      <c r="B57" s="113">
        <v>1992</v>
      </c>
      <c r="C57" s="203" t="s">
        <v>4</v>
      </c>
      <c r="D57" s="148">
        <v>0</v>
      </c>
      <c r="E57" s="137">
        <v>0</v>
      </c>
      <c r="F57" s="148">
        <v>0</v>
      </c>
      <c r="G57" s="137">
        <v>0</v>
      </c>
      <c r="H57" s="148">
        <v>0</v>
      </c>
      <c r="I57" s="137">
        <v>0</v>
      </c>
      <c r="J57" s="148">
        <v>0</v>
      </c>
      <c r="K57" s="137">
        <v>0</v>
      </c>
      <c r="L57" s="148">
        <v>0</v>
      </c>
      <c r="M57" s="137">
        <v>0</v>
      </c>
      <c r="N57" s="174">
        <f aca="true" t="shared" si="11" ref="N57:O64">(D57+F57+H57+J57+L57)/5</f>
        <v>0</v>
      </c>
      <c r="O57" s="175">
        <f t="shared" si="11"/>
        <v>0</v>
      </c>
    </row>
    <row r="58" spans="1:15" ht="11.25">
      <c r="A58" s="134"/>
      <c r="B58" s="113"/>
      <c r="C58" s="203" t="s">
        <v>5</v>
      </c>
      <c r="D58" s="148">
        <v>0</v>
      </c>
      <c r="E58" s="137">
        <v>0</v>
      </c>
      <c r="F58" s="148">
        <v>0</v>
      </c>
      <c r="G58" s="137">
        <v>0</v>
      </c>
      <c r="H58" s="148">
        <v>1</v>
      </c>
      <c r="I58" s="137">
        <v>0</v>
      </c>
      <c r="J58" s="148">
        <v>0</v>
      </c>
      <c r="K58" s="137">
        <v>0</v>
      </c>
      <c r="L58" s="148">
        <v>0</v>
      </c>
      <c r="M58" s="137">
        <v>0</v>
      </c>
      <c r="N58" s="174">
        <f t="shared" si="11"/>
        <v>0.2</v>
      </c>
      <c r="O58" s="175">
        <f t="shared" si="11"/>
        <v>0</v>
      </c>
    </row>
    <row r="59" spans="1:15" ht="11.25">
      <c r="A59" s="134"/>
      <c r="B59" s="113"/>
      <c r="C59" s="203" t="s">
        <v>6</v>
      </c>
      <c r="D59" s="148">
        <v>0</v>
      </c>
      <c r="E59" s="137">
        <v>0</v>
      </c>
      <c r="F59" s="148">
        <v>0</v>
      </c>
      <c r="G59" s="137">
        <v>0</v>
      </c>
      <c r="H59" s="148">
        <v>0</v>
      </c>
      <c r="I59" s="137">
        <v>0</v>
      </c>
      <c r="J59" s="148">
        <v>0</v>
      </c>
      <c r="K59" s="137">
        <v>0</v>
      </c>
      <c r="L59" s="148">
        <v>0</v>
      </c>
      <c r="M59" s="137">
        <v>0</v>
      </c>
      <c r="N59" s="174">
        <f t="shared" si="11"/>
        <v>0</v>
      </c>
      <c r="O59" s="175">
        <f t="shared" si="11"/>
        <v>0</v>
      </c>
    </row>
    <row r="60" spans="1:15" ht="11.25">
      <c r="A60" s="134"/>
      <c r="B60" s="113"/>
      <c r="C60" s="203" t="s">
        <v>7</v>
      </c>
      <c r="D60" s="148">
        <v>0</v>
      </c>
      <c r="E60" s="137">
        <v>0</v>
      </c>
      <c r="F60" s="148">
        <v>0</v>
      </c>
      <c r="G60" s="137">
        <v>0</v>
      </c>
      <c r="H60" s="148">
        <v>0</v>
      </c>
      <c r="I60" s="137">
        <v>0</v>
      </c>
      <c r="J60" s="148">
        <v>0</v>
      </c>
      <c r="K60" s="137">
        <v>0</v>
      </c>
      <c r="L60" s="148">
        <v>0</v>
      </c>
      <c r="M60" s="137">
        <v>0</v>
      </c>
      <c r="N60" s="174">
        <f t="shared" si="11"/>
        <v>0</v>
      </c>
      <c r="O60" s="175">
        <f t="shared" si="11"/>
        <v>0</v>
      </c>
    </row>
    <row r="61" spans="1:15" ht="11.25">
      <c r="A61" s="134"/>
      <c r="B61" s="113"/>
      <c r="C61" s="203" t="s">
        <v>8</v>
      </c>
      <c r="D61" s="148">
        <v>0</v>
      </c>
      <c r="E61" s="137">
        <v>0</v>
      </c>
      <c r="F61" s="148">
        <v>0</v>
      </c>
      <c r="G61" s="137">
        <v>0</v>
      </c>
      <c r="H61" s="148">
        <v>0</v>
      </c>
      <c r="I61" s="137">
        <v>0</v>
      </c>
      <c r="J61" s="148">
        <v>0</v>
      </c>
      <c r="K61" s="137">
        <v>0</v>
      </c>
      <c r="L61" s="148">
        <v>0</v>
      </c>
      <c r="M61" s="137">
        <v>0</v>
      </c>
      <c r="N61" s="174">
        <f t="shared" si="11"/>
        <v>0</v>
      </c>
      <c r="O61" s="175">
        <f t="shared" si="11"/>
        <v>0</v>
      </c>
    </row>
    <row r="62" spans="1:15" ht="11.25">
      <c r="A62" s="134"/>
      <c r="B62" s="113"/>
      <c r="C62" s="203" t="s">
        <v>9</v>
      </c>
      <c r="D62" s="148">
        <v>0</v>
      </c>
      <c r="E62" s="137">
        <v>2</v>
      </c>
      <c r="F62" s="148">
        <v>0</v>
      </c>
      <c r="G62" s="137">
        <v>0</v>
      </c>
      <c r="H62" s="148">
        <v>0</v>
      </c>
      <c r="I62" s="137">
        <v>0</v>
      </c>
      <c r="J62" s="148">
        <v>2</v>
      </c>
      <c r="K62" s="137">
        <v>2</v>
      </c>
      <c r="L62" s="148">
        <v>2</v>
      </c>
      <c r="M62" s="137">
        <v>0</v>
      </c>
      <c r="N62" s="174">
        <f t="shared" si="11"/>
        <v>0.8</v>
      </c>
      <c r="O62" s="175">
        <f t="shared" si="11"/>
        <v>0.8</v>
      </c>
    </row>
    <row r="63" spans="1:15" ht="11.25">
      <c r="A63" s="134"/>
      <c r="B63" s="113"/>
      <c r="C63" s="203" t="s">
        <v>22</v>
      </c>
      <c r="D63" s="148">
        <v>0</v>
      </c>
      <c r="E63" s="137">
        <v>0</v>
      </c>
      <c r="F63" s="148">
        <v>0</v>
      </c>
      <c r="G63" s="137">
        <v>0</v>
      </c>
      <c r="H63" s="148">
        <v>0</v>
      </c>
      <c r="I63" s="137">
        <v>0</v>
      </c>
      <c r="J63" s="148">
        <v>0</v>
      </c>
      <c r="K63" s="137">
        <v>0</v>
      </c>
      <c r="L63" s="148">
        <v>0</v>
      </c>
      <c r="M63" s="137">
        <v>0</v>
      </c>
      <c r="N63" s="174">
        <f t="shared" si="11"/>
        <v>0</v>
      </c>
      <c r="O63" s="175">
        <f t="shared" si="11"/>
        <v>0</v>
      </c>
    </row>
    <row r="64" spans="1:15" s="170" customFormat="1" ht="11.25">
      <c r="A64" s="134"/>
      <c r="B64" s="113"/>
      <c r="C64" s="171" t="s">
        <v>10</v>
      </c>
      <c r="D64" s="141">
        <f aca="true" t="shared" si="12" ref="D64:K64">SUM(D57:D63)</f>
        <v>0</v>
      </c>
      <c r="E64" s="142">
        <f t="shared" si="12"/>
        <v>2</v>
      </c>
      <c r="F64" s="141">
        <f t="shared" si="12"/>
        <v>0</v>
      </c>
      <c r="G64" s="142">
        <f t="shared" si="12"/>
        <v>0</v>
      </c>
      <c r="H64" s="141">
        <f t="shared" si="12"/>
        <v>1</v>
      </c>
      <c r="I64" s="142">
        <f t="shared" si="12"/>
        <v>0</v>
      </c>
      <c r="J64" s="141">
        <f t="shared" si="12"/>
        <v>2</v>
      </c>
      <c r="K64" s="142">
        <f t="shared" si="12"/>
        <v>2</v>
      </c>
      <c r="L64" s="141">
        <f>SUM(L57:L63)</f>
        <v>2</v>
      </c>
      <c r="M64" s="142">
        <f>SUM(M57:M63)</f>
        <v>0</v>
      </c>
      <c r="N64" s="178">
        <f t="shared" si="11"/>
        <v>1</v>
      </c>
      <c r="O64" s="179">
        <f t="shared" si="11"/>
        <v>0.8</v>
      </c>
    </row>
    <row r="65" spans="1:15" s="170" customFormat="1" ht="11.25">
      <c r="A65" s="134"/>
      <c r="B65" s="113"/>
      <c r="C65" s="171"/>
      <c r="D65" s="141"/>
      <c r="E65" s="142"/>
      <c r="F65" s="141"/>
      <c r="G65" s="142"/>
      <c r="H65" s="141"/>
      <c r="I65" s="142"/>
      <c r="J65" s="141"/>
      <c r="K65" s="142"/>
      <c r="L65" s="141"/>
      <c r="M65" s="142"/>
      <c r="N65" s="178"/>
      <c r="O65" s="179"/>
    </row>
    <row r="66" spans="1:15" s="170" customFormat="1" ht="11.25">
      <c r="A66" s="134" t="s">
        <v>63</v>
      </c>
      <c r="B66" s="113">
        <v>2008</v>
      </c>
      <c r="C66" s="203" t="s">
        <v>4</v>
      </c>
      <c r="D66" s="206"/>
      <c r="E66" s="207"/>
      <c r="F66" s="206"/>
      <c r="G66" s="207"/>
      <c r="H66" s="148">
        <v>0</v>
      </c>
      <c r="I66" s="137">
        <v>7</v>
      </c>
      <c r="J66" s="148">
        <v>0</v>
      </c>
      <c r="K66" s="137">
        <v>11</v>
      </c>
      <c r="L66" s="148">
        <v>0</v>
      </c>
      <c r="M66" s="137">
        <v>6</v>
      </c>
      <c r="N66" s="174" t="s">
        <v>110</v>
      </c>
      <c r="O66" s="175" t="s">
        <v>110</v>
      </c>
    </row>
    <row r="67" spans="1:15" s="170" customFormat="1" ht="11.25">
      <c r="A67" s="134"/>
      <c r="B67" s="113"/>
      <c r="C67" s="203" t="s">
        <v>5</v>
      </c>
      <c r="D67" s="206"/>
      <c r="E67" s="207"/>
      <c r="F67" s="206"/>
      <c r="G67" s="207"/>
      <c r="H67" s="148">
        <v>0</v>
      </c>
      <c r="I67" s="137">
        <v>2</v>
      </c>
      <c r="J67" s="148">
        <v>0</v>
      </c>
      <c r="K67" s="137">
        <v>0</v>
      </c>
      <c r="L67" s="148">
        <v>0</v>
      </c>
      <c r="M67" s="137">
        <v>2</v>
      </c>
      <c r="N67" s="174" t="s">
        <v>110</v>
      </c>
      <c r="O67" s="175" t="s">
        <v>110</v>
      </c>
    </row>
    <row r="68" spans="1:15" s="170" customFormat="1" ht="11.25">
      <c r="A68" s="134"/>
      <c r="B68" s="113"/>
      <c r="C68" s="203" t="s">
        <v>6</v>
      </c>
      <c r="D68" s="206"/>
      <c r="E68" s="207"/>
      <c r="F68" s="206"/>
      <c r="G68" s="207"/>
      <c r="H68" s="148">
        <v>0</v>
      </c>
      <c r="I68" s="137">
        <v>0</v>
      </c>
      <c r="J68" s="148">
        <v>0</v>
      </c>
      <c r="K68" s="137">
        <v>0</v>
      </c>
      <c r="L68" s="148">
        <v>0</v>
      </c>
      <c r="M68" s="137">
        <v>0</v>
      </c>
      <c r="N68" s="174" t="s">
        <v>110</v>
      </c>
      <c r="O68" s="175" t="s">
        <v>110</v>
      </c>
    </row>
    <row r="69" spans="1:15" s="170" customFormat="1" ht="11.25">
      <c r="A69" s="134"/>
      <c r="B69" s="113"/>
      <c r="C69" s="203" t="s">
        <v>7</v>
      </c>
      <c r="D69" s="206"/>
      <c r="E69" s="207"/>
      <c r="F69" s="206"/>
      <c r="G69" s="207"/>
      <c r="H69" s="148">
        <v>0</v>
      </c>
      <c r="I69" s="137">
        <v>0</v>
      </c>
      <c r="J69" s="148">
        <v>0</v>
      </c>
      <c r="K69" s="137">
        <v>0</v>
      </c>
      <c r="L69" s="148">
        <v>0</v>
      </c>
      <c r="M69" s="137">
        <v>0</v>
      </c>
      <c r="N69" s="174" t="s">
        <v>110</v>
      </c>
      <c r="O69" s="175" t="s">
        <v>110</v>
      </c>
    </row>
    <row r="70" spans="1:15" s="170" customFormat="1" ht="11.25">
      <c r="A70" s="134"/>
      <c r="B70" s="113"/>
      <c r="C70" s="203" t="s">
        <v>8</v>
      </c>
      <c r="D70" s="206"/>
      <c r="E70" s="207"/>
      <c r="F70" s="206"/>
      <c r="G70" s="207"/>
      <c r="H70" s="148">
        <v>0</v>
      </c>
      <c r="I70" s="137">
        <v>1</v>
      </c>
      <c r="J70" s="148">
        <v>0</v>
      </c>
      <c r="K70" s="137">
        <v>0</v>
      </c>
      <c r="L70" s="148">
        <v>0</v>
      </c>
      <c r="M70" s="137">
        <v>0</v>
      </c>
      <c r="N70" s="174" t="s">
        <v>110</v>
      </c>
      <c r="O70" s="175" t="s">
        <v>110</v>
      </c>
    </row>
    <row r="71" spans="1:15" s="170" customFormat="1" ht="11.25">
      <c r="A71" s="134"/>
      <c r="B71" s="113"/>
      <c r="C71" s="203" t="s">
        <v>9</v>
      </c>
      <c r="D71" s="206"/>
      <c r="E71" s="207"/>
      <c r="F71" s="206"/>
      <c r="G71" s="207"/>
      <c r="H71" s="148">
        <v>0</v>
      </c>
      <c r="I71" s="137">
        <v>0</v>
      </c>
      <c r="J71" s="148">
        <v>0</v>
      </c>
      <c r="K71" s="137">
        <v>0</v>
      </c>
      <c r="L71" s="148">
        <v>0</v>
      </c>
      <c r="M71" s="137">
        <v>0</v>
      </c>
      <c r="N71" s="174" t="s">
        <v>110</v>
      </c>
      <c r="O71" s="175" t="s">
        <v>110</v>
      </c>
    </row>
    <row r="72" spans="1:15" s="170" customFormat="1" ht="11.25">
      <c r="A72" s="134"/>
      <c r="B72" s="113"/>
      <c r="C72" s="203" t="s">
        <v>22</v>
      </c>
      <c r="D72" s="206"/>
      <c r="E72" s="207"/>
      <c r="F72" s="206"/>
      <c r="G72" s="207"/>
      <c r="H72" s="148">
        <v>0</v>
      </c>
      <c r="I72" s="137">
        <v>0</v>
      </c>
      <c r="J72" s="148">
        <v>0</v>
      </c>
      <c r="K72" s="137">
        <v>0</v>
      </c>
      <c r="L72" s="148">
        <v>0</v>
      </c>
      <c r="M72" s="137">
        <v>0</v>
      </c>
      <c r="N72" s="174" t="s">
        <v>110</v>
      </c>
      <c r="O72" s="175" t="s">
        <v>110</v>
      </c>
    </row>
    <row r="73" spans="1:15" s="170" customFormat="1" ht="11.25">
      <c r="A73" s="134"/>
      <c r="B73" s="113"/>
      <c r="C73" s="171" t="s">
        <v>10</v>
      </c>
      <c r="D73" s="206"/>
      <c r="E73" s="207"/>
      <c r="F73" s="206"/>
      <c r="G73" s="207"/>
      <c r="H73" s="142">
        <f aca="true" t="shared" si="13" ref="H73:M73">SUM(H66:H72)</f>
        <v>0</v>
      </c>
      <c r="I73" s="142">
        <f t="shared" si="13"/>
        <v>10</v>
      </c>
      <c r="J73" s="142">
        <f t="shared" si="13"/>
        <v>0</v>
      </c>
      <c r="K73" s="142">
        <f t="shared" si="13"/>
        <v>11</v>
      </c>
      <c r="L73" s="142">
        <f t="shared" si="13"/>
        <v>0</v>
      </c>
      <c r="M73" s="142">
        <f t="shared" si="13"/>
        <v>8</v>
      </c>
      <c r="N73" s="178" t="s">
        <v>110</v>
      </c>
      <c r="O73" s="179" t="s">
        <v>110</v>
      </c>
    </row>
    <row r="74" spans="1:15" ht="11.25">
      <c r="A74" s="134"/>
      <c r="B74" s="113"/>
      <c r="C74" s="203"/>
      <c r="D74" s="148"/>
      <c r="E74" s="137"/>
      <c r="F74" s="148"/>
      <c r="G74" s="137"/>
      <c r="H74" s="148"/>
      <c r="I74" s="137"/>
      <c r="J74" s="148"/>
      <c r="K74" s="137"/>
      <c r="L74" s="148"/>
      <c r="M74" s="137"/>
      <c r="N74" s="174"/>
      <c r="O74" s="175"/>
    </row>
    <row r="75" spans="1:15" ht="15" customHeight="1">
      <c r="A75" s="134" t="s">
        <v>66</v>
      </c>
      <c r="B75" s="113">
        <v>1993</v>
      </c>
      <c r="C75" s="203" t="s">
        <v>4</v>
      </c>
      <c r="D75" s="148">
        <v>1</v>
      </c>
      <c r="E75" s="137">
        <v>0</v>
      </c>
      <c r="F75" s="148">
        <v>2</v>
      </c>
      <c r="G75" s="137">
        <v>0</v>
      </c>
      <c r="H75" s="148">
        <v>1</v>
      </c>
      <c r="I75" s="137">
        <v>0</v>
      </c>
      <c r="J75" s="148">
        <v>2</v>
      </c>
      <c r="K75" s="137">
        <v>1</v>
      </c>
      <c r="L75" s="148">
        <v>2</v>
      </c>
      <c r="M75" s="137">
        <v>0</v>
      </c>
      <c r="N75" s="174">
        <f aca="true" t="shared" si="14" ref="N75:O82">(D75+F75+H75+J75+L75)/5</f>
        <v>1.6</v>
      </c>
      <c r="O75" s="175">
        <f t="shared" si="14"/>
        <v>0.2</v>
      </c>
    </row>
    <row r="76" spans="1:15" ht="11.25">
      <c r="A76" s="134"/>
      <c r="B76" s="113"/>
      <c r="C76" s="203" t="s">
        <v>5</v>
      </c>
      <c r="D76" s="148">
        <v>0</v>
      </c>
      <c r="E76" s="137">
        <v>0</v>
      </c>
      <c r="F76" s="148">
        <v>0</v>
      </c>
      <c r="G76" s="137">
        <v>0</v>
      </c>
      <c r="H76" s="148">
        <v>0</v>
      </c>
      <c r="I76" s="137">
        <v>0</v>
      </c>
      <c r="J76" s="148">
        <v>0</v>
      </c>
      <c r="K76" s="137">
        <v>0</v>
      </c>
      <c r="L76" s="148">
        <v>0</v>
      </c>
      <c r="M76" s="137">
        <v>0</v>
      </c>
      <c r="N76" s="174">
        <f t="shared" si="14"/>
        <v>0</v>
      </c>
      <c r="O76" s="175">
        <f t="shared" si="14"/>
        <v>0</v>
      </c>
    </row>
    <row r="77" spans="1:15" ht="11.25">
      <c r="A77" s="134"/>
      <c r="B77" s="113"/>
      <c r="C77" s="203" t="s">
        <v>6</v>
      </c>
      <c r="D77" s="148">
        <v>0</v>
      </c>
      <c r="E77" s="137">
        <v>0</v>
      </c>
      <c r="F77" s="148">
        <v>0</v>
      </c>
      <c r="G77" s="137">
        <v>0</v>
      </c>
      <c r="H77" s="148">
        <v>0</v>
      </c>
      <c r="I77" s="137">
        <v>0</v>
      </c>
      <c r="J77" s="148">
        <v>0</v>
      </c>
      <c r="K77" s="137">
        <v>0</v>
      </c>
      <c r="L77" s="148">
        <v>0</v>
      </c>
      <c r="M77" s="137">
        <v>0</v>
      </c>
      <c r="N77" s="174">
        <f t="shared" si="14"/>
        <v>0</v>
      </c>
      <c r="O77" s="175">
        <f t="shared" si="14"/>
        <v>0</v>
      </c>
    </row>
    <row r="78" spans="1:15" ht="11.25">
      <c r="A78" s="134"/>
      <c r="B78" s="113"/>
      <c r="C78" s="203" t="s">
        <v>7</v>
      </c>
      <c r="D78" s="148">
        <v>0</v>
      </c>
      <c r="E78" s="137">
        <v>0</v>
      </c>
      <c r="F78" s="148">
        <v>0</v>
      </c>
      <c r="G78" s="137">
        <v>0</v>
      </c>
      <c r="H78" s="148">
        <v>0</v>
      </c>
      <c r="I78" s="137">
        <v>0</v>
      </c>
      <c r="J78" s="148">
        <v>0</v>
      </c>
      <c r="K78" s="137">
        <v>0</v>
      </c>
      <c r="L78" s="148">
        <v>0</v>
      </c>
      <c r="M78" s="137">
        <v>0</v>
      </c>
      <c r="N78" s="174">
        <f t="shared" si="14"/>
        <v>0</v>
      </c>
      <c r="O78" s="175">
        <f t="shared" si="14"/>
        <v>0</v>
      </c>
    </row>
    <row r="79" spans="1:15" ht="11.25">
      <c r="A79" s="134"/>
      <c r="B79" s="113"/>
      <c r="C79" s="203" t="s">
        <v>8</v>
      </c>
      <c r="D79" s="148">
        <v>0</v>
      </c>
      <c r="E79" s="137">
        <v>0</v>
      </c>
      <c r="F79" s="148">
        <v>0</v>
      </c>
      <c r="G79" s="137">
        <v>0</v>
      </c>
      <c r="H79" s="148">
        <v>0</v>
      </c>
      <c r="I79" s="137">
        <v>0</v>
      </c>
      <c r="J79" s="148">
        <v>0</v>
      </c>
      <c r="K79" s="137">
        <v>0</v>
      </c>
      <c r="L79" s="148">
        <v>0</v>
      </c>
      <c r="M79" s="137">
        <v>0</v>
      </c>
      <c r="N79" s="174">
        <f t="shared" si="14"/>
        <v>0</v>
      </c>
      <c r="O79" s="175">
        <f t="shared" si="14"/>
        <v>0</v>
      </c>
    </row>
    <row r="80" spans="1:15" ht="11.25">
      <c r="A80" s="134"/>
      <c r="B80" s="113"/>
      <c r="C80" s="203" t="s">
        <v>9</v>
      </c>
      <c r="D80" s="148">
        <v>2</v>
      </c>
      <c r="E80" s="137">
        <v>0</v>
      </c>
      <c r="F80" s="148">
        <v>1</v>
      </c>
      <c r="G80" s="137">
        <v>0</v>
      </c>
      <c r="H80" s="148">
        <v>1</v>
      </c>
      <c r="I80" s="137">
        <v>3</v>
      </c>
      <c r="J80" s="148">
        <v>0</v>
      </c>
      <c r="K80" s="137">
        <v>1</v>
      </c>
      <c r="L80" s="148">
        <v>0</v>
      </c>
      <c r="M80" s="137">
        <v>0</v>
      </c>
      <c r="N80" s="174">
        <f t="shared" si="14"/>
        <v>0.8</v>
      </c>
      <c r="O80" s="175">
        <f t="shared" si="14"/>
        <v>0.8</v>
      </c>
    </row>
    <row r="81" spans="1:15" ht="11.25">
      <c r="A81" s="134"/>
      <c r="B81" s="113"/>
      <c r="C81" s="203" t="s">
        <v>22</v>
      </c>
      <c r="D81" s="148">
        <v>0</v>
      </c>
      <c r="E81" s="137">
        <v>0</v>
      </c>
      <c r="F81" s="148">
        <v>0</v>
      </c>
      <c r="G81" s="137">
        <v>0</v>
      </c>
      <c r="H81" s="148">
        <v>0</v>
      </c>
      <c r="I81" s="137">
        <v>0</v>
      </c>
      <c r="J81" s="148">
        <v>0</v>
      </c>
      <c r="K81" s="137">
        <v>0</v>
      </c>
      <c r="L81" s="148">
        <v>0</v>
      </c>
      <c r="M81" s="137">
        <v>0</v>
      </c>
      <c r="N81" s="174">
        <f t="shared" si="14"/>
        <v>0</v>
      </c>
      <c r="O81" s="175">
        <f t="shared" si="14"/>
        <v>0</v>
      </c>
    </row>
    <row r="82" spans="1:15" s="170" customFormat="1" ht="11.25">
      <c r="A82" s="134"/>
      <c r="B82" s="113"/>
      <c r="C82" s="171" t="s">
        <v>10</v>
      </c>
      <c r="D82" s="141">
        <f aca="true" t="shared" si="15" ref="D82:K82">SUM(D75:D81)</f>
        <v>3</v>
      </c>
      <c r="E82" s="142">
        <f t="shared" si="15"/>
        <v>0</v>
      </c>
      <c r="F82" s="141">
        <f t="shared" si="15"/>
        <v>3</v>
      </c>
      <c r="G82" s="142">
        <f t="shared" si="15"/>
        <v>0</v>
      </c>
      <c r="H82" s="141">
        <f t="shared" si="15"/>
        <v>2</v>
      </c>
      <c r="I82" s="142">
        <f t="shared" si="15"/>
        <v>3</v>
      </c>
      <c r="J82" s="141">
        <f t="shared" si="15"/>
        <v>2</v>
      </c>
      <c r="K82" s="142">
        <f t="shared" si="15"/>
        <v>2</v>
      </c>
      <c r="L82" s="141">
        <f>SUM(L75:L81)</f>
        <v>2</v>
      </c>
      <c r="M82" s="142">
        <f>SUM(M75:M81)</f>
        <v>0</v>
      </c>
      <c r="N82" s="178">
        <f t="shared" si="14"/>
        <v>2.4</v>
      </c>
      <c r="O82" s="179">
        <f t="shared" si="14"/>
        <v>1</v>
      </c>
    </row>
    <row r="83" spans="1:15" ht="11.25">
      <c r="A83" s="134"/>
      <c r="B83" s="113"/>
      <c r="C83" s="171"/>
      <c r="D83" s="141"/>
      <c r="E83" s="142"/>
      <c r="F83" s="141"/>
      <c r="G83" s="142"/>
      <c r="H83" s="141"/>
      <c r="I83" s="142"/>
      <c r="J83" s="141"/>
      <c r="K83" s="142"/>
      <c r="L83" s="141"/>
      <c r="M83" s="142"/>
      <c r="N83" s="174"/>
      <c r="O83" s="175"/>
    </row>
    <row r="84" spans="1:15" ht="22.5">
      <c r="A84" s="134" t="s">
        <v>122</v>
      </c>
      <c r="B84" s="113">
        <v>2001</v>
      </c>
      <c r="C84" s="203" t="s">
        <v>4</v>
      </c>
      <c r="D84" s="148">
        <v>1</v>
      </c>
      <c r="E84" s="137">
        <v>0</v>
      </c>
      <c r="F84" s="148">
        <v>1</v>
      </c>
      <c r="G84" s="137">
        <v>0</v>
      </c>
      <c r="H84" s="148">
        <v>0</v>
      </c>
      <c r="I84" s="137">
        <v>1</v>
      </c>
      <c r="J84" s="148">
        <v>1</v>
      </c>
      <c r="K84" s="137">
        <v>0</v>
      </c>
      <c r="L84" s="148">
        <v>2</v>
      </c>
      <c r="M84" s="137">
        <v>0</v>
      </c>
      <c r="N84" s="174">
        <f aca="true" t="shared" si="16" ref="N84:O91">(D84+F84+H84+J84+L84)/5</f>
        <v>1</v>
      </c>
      <c r="O84" s="175">
        <f t="shared" si="16"/>
        <v>0.2</v>
      </c>
    </row>
    <row r="85" spans="1:15" ht="11.25">
      <c r="A85" s="112"/>
      <c r="B85" s="113"/>
      <c r="C85" s="203" t="s">
        <v>5</v>
      </c>
      <c r="D85" s="148">
        <v>0</v>
      </c>
      <c r="E85" s="137">
        <v>0</v>
      </c>
      <c r="F85" s="148">
        <v>0</v>
      </c>
      <c r="G85" s="137">
        <v>0</v>
      </c>
      <c r="H85" s="148">
        <v>0</v>
      </c>
      <c r="I85" s="137">
        <v>0</v>
      </c>
      <c r="J85" s="148">
        <v>0</v>
      </c>
      <c r="K85" s="137">
        <v>0</v>
      </c>
      <c r="L85" s="148">
        <v>0</v>
      </c>
      <c r="M85" s="137">
        <v>1</v>
      </c>
      <c r="N85" s="174">
        <f t="shared" si="16"/>
        <v>0</v>
      </c>
      <c r="O85" s="175">
        <f t="shared" si="16"/>
        <v>0.2</v>
      </c>
    </row>
    <row r="86" spans="1:15" ht="11.25">
      <c r="A86" s="112"/>
      <c r="B86" s="113"/>
      <c r="C86" s="203" t="s">
        <v>6</v>
      </c>
      <c r="D86" s="148">
        <v>0</v>
      </c>
      <c r="E86" s="137">
        <v>0</v>
      </c>
      <c r="F86" s="148">
        <v>0</v>
      </c>
      <c r="G86" s="137">
        <v>0</v>
      </c>
      <c r="H86" s="148">
        <v>0</v>
      </c>
      <c r="I86" s="137">
        <v>0</v>
      </c>
      <c r="J86" s="148">
        <v>0</v>
      </c>
      <c r="K86" s="137">
        <v>0</v>
      </c>
      <c r="L86" s="148">
        <v>0</v>
      </c>
      <c r="M86" s="137">
        <v>0</v>
      </c>
      <c r="N86" s="174">
        <f t="shared" si="16"/>
        <v>0</v>
      </c>
      <c r="O86" s="175">
        <f t="shared" si="16"/>
        <v>0</v>
      </c>
    </row>
    <row r="87" spans="1:15" ht="11.25">
      <c r="A87" s="112"/>
      <c r="B87" s="113"/>
      <c r="C87" s="203" t="s">
        <v>7</v>
      </c>
      <c r="D87" s="148">
        <v>0</v>
      </c>
      <c r="E87" s="137">
        <v>0</v>
      </c>
      <c r="F87" s="148">
        <v>0</v>
      </c>
      <c r="G87" s="137">
        <v>0</v>
      </c>
      <c r="H87" s="148">
        <v>0</v>
      </c>
      <c r="I87" s="137">
        <v>0</v>
      </c>
      <c r="J87" s="148">
        <v>0</v>
      </c>
      <c r="K87" s="137">
        <v>0</v>
      </c>
      <c r="L87" s="148">
        <v>0</v>
      </c>
      <c r="M87" s="137">
        <v>0</v>
      </c>
      <c r="N87" s="174">
        <f t="shared" si="16"/>
        <v>0</v>
      </c>
      <c r="O87" s="175">
        <f t="shared" si="16"/>
        <v>0</v>
      </c>
    </row>
    <row r="88" spans="1:15" ht="11.25">
      <c r="A88" s="112"/>
      <c r="B88" s="113"/>
      <c r="C88" s="203" t="s">
        <v>8</v>
      </c>
      <c r="D88" s="148">
        <v>0</v>
      </c>
      <c r="E88" s="137">
        <v>0</v>
      </c>
      <c r="F88" s="148">
        <v>0</v>
      </c>
      <c r="G88" s="137">
        <v>0</v>
      </c>
      <c r="H88" s="148">
        <v>0</v>
      </c>
      <c r="I88" s="137">
        <v>0</v>
      </c>
      <c r="J88" s="148">
        <v>0</v>
      </c>
      <c r="K88" s="137">
        <v>0</v>
      </c>
      <c r="L88" s="148">
        <v>0</v>
      </c>
      <c r="M88" s="137">
        <v>0</v>
      </c>
      <c r="N88" s="174">
        <f t="shared" si="16"/>
        <v>0</v>
      </c>
      <c r="O88" s="175">
        <f t="shared" si="16"/>
        <v>0</v>
      </c>
    </row>
    <row r="89" spans="1:15" ht="11.25">
      <c r="A89" s="112"/>
      <c r="B89" s="113"/>
      <c r="C89" s="203" t="s">
        <v>9</v>
      </c>
      <c r="D89" s="148">
        <v>0</v>
      </c>
      <c r="E89" s="137">
        <v>0</v>
      </c>
      <c r="F89" s="148">
        <v>0</v>
      </c>
      <c r="G89" s="137">
        <v>1</v>
      </c>
      <c r="H89" s="148">
        <v>0</v>
      </c>
      <c r="I89" s="137">
        <v>1</v>
      </c>
      <c r="J89" s="148">
        <v>1</v>
      </c>
      <c r="K89" s="137">
        <v>0</v>
      </c>
      <c r="L89" s="148">
        <v>4</v>
      </c>
      <c r="M89" s="137">
        <v>2</v>
      </c>
      <c r="N89" s="174">
        <f t="shared" si="16"/>
        <v>1</v>
      </c>
      <c r="O89" s="175">
        <f t="shared" si="16"/>
        <v>0.8</v>
      </c>
    </row>
    <row r="90" spans="1:15" ht="11.25">
      <c r="A90" s="112"/>
      <c r="B90" s="113"/>
      <c r="C90" s="203" t="s">
        <v>22</v>
      </c>
      <c r="D90" s="148">
        <v>0</v>
      </c>
      <c r="E90" s="137">
        <v>0</v>
      </c>
      <c r="F90" s="148">
        <v>0</v>
      </c>
      <c r="G90" s="137">
        <v>0</v>
      </c>
      <c r="H90" s="148">
        <v>0</v>
      </c>
      <c r="I90" s="137">
        <v>0</v>
      </c>
      <c r="J90" s="148">
        <v>0</v>
      </c>
      <c r="K90" s="137">
        <v>0</v>
      </c>
      <c r="L90" s="148">
        <v>0</v>
      </c>
      <c r="M90" s="137">
        <v>0</v>
      </c>
      <c r="N90" s="174">
        <f t="shared" si="16"/>
        <v>0</v>
      </c>
      <c r="O90" s="175">
        <f t="shared" si="16"/>
        <v>0</v>
      </c>
    </row>
    <row r="91" spans="1:15" s="170" customFormat="1" ht="11.25">
      <c r="A91" s="112"/>
      <c r="B91" s="113"/>
      <c r="C91" s="171" t="s">
        <v>10</v>
      </c>
      <c r="D91" s="141">
        <f aca="true" t="shared" si="17" ref="D91:K91">SUM(D84:D90)</f>
        <v>1</v>
      </c>
      <c r="E91" s="142">
        <f t="shared" si="17"/>
        <v>0</v>
      </c>
      <c r="F91" s="141">
        <f t="shared" si="17"/>
        <v>1</v>
      </c>
      <c r="G91" s="142">
        <f t="shared" si="17"/>
        <v>1</v>
      </c>
      <c r="H91" s="141">
        <f t="shared" si="17"/>
        <v>0</v>
      </c>
      <c r="I91" s="142">
        <f t="shared" si="17"/>
        <v>2</v>
      </c>
      <c r="J91" s="141">
        <f t="shared" si="17"/>
        <v>2</v>
      </c>
      <c r="K91" s="142">
        <f t="shared" si="17"/>
        <v>0</v>
      </c>
      <c r="L91" s="141">
        <f>SUM(L84:L90)</f>
        <v>6</v>
      </c>
      <c r="M91" s="142">
        <f>SUM(M84:M90)</f>
        <v>3</v>
      </c>
      <c r="N91" s="178">
        <f t="shared" si="16"/>
        <v>2</v>
      </c>
      <c r="O91" s="179">
        <f t="shared" si="16"/>
        <v>1.2</v>
      </c>
    </row>
    <row r="92" spans="1:15" s="170" customFormat="1" ht="11.25">
      <c r="A92" s="112"/>
      <c r="B92" s="113"/>
      <c r="C92" s="171"/>
      <c r="D92" s="141"/>
      <c r="E92" s="142"/>
      <c r="F92" s="141"/>
      <c r="G92" s="142"/>
      <c r="H92" s="141"/>
      <c r="I92" s="142"/>
      <c r="J92" s="141"/>
      <c r="K92" s="142"/>
      <c r="L92" s="141"/>
      <c r="M92" s="142"/>
      <c r="N92" s="174"/>
      <c r="O92" s="175"/>
    </row>
    <row r="93" spans="1:15" ht="11.25">
      <c r="A93" s="134" t="s">
        <v>79</v>
      </c>
      <c r="B93" s="113">
        <v>1981</v>
      </c>
      <c r="C93" s="203" t="s">
        <v>4</v>
      </c>
      <c r="D93" s="148">
        <v>2</v>
      </c>
      <c r="E93" s="137">
        <v>1</v>
      </c>
      <c r="F93" s="148">
        <v>1</v>
      </c>
      <c r="G93" s="137">
        <v>3</v>
      </c>
      <c r="H93" s="148">
        <v>0</v>
      </c>
      <c r="I93" s="137">
        <v>0</v>
      </c>
      <c r="J93" s="148">
        <v>2</v>
      </c>
      <c r="K93" s="137">
        <v>0</v>
      </c>
      <c r="L93" s="148">
        <v>2</v>
      </c>
      <c r="M93" s="137">
        <v>0</v>
      </c>
      <c r="N93" s="174">
        <f aca="true" t="shared" si="18" ref="N93:O100">(D93+F93+H93+J93+L93)/5</f>
        <v>1.4</v>
      </c>
      <c r="O93" s="175">
        <f t="shared" si="18"/>
        <v>0.8</v>
      </c>
    </row>
    <row r="94" spans="1:15" ht="11.25">
      <c r="A94" s="134"/>
      <c r="B94" s="113"/>
      <c r="C94" s="203" t="s">
        <v>5</v>
      </c>
      <c r="D94" s="148">
        <v>0</v>
      </c>
      <c r="E94" s="137">
        <v>0</v>
      </c>
      <c r="F94" s="148">
        <v>0</v>
      </c>
      <c r="G94" s="137">
        <v>0</v>
      </c>
      <c r="H94" s="148">
        <v>0</v>
      </c>
      <c r="I94" s="137">
        <v>0</v>
      </c>
      <c r="J94" s="148">
        <v>0</v>
      </c>
      <c r="K94" s="137">
        <v>0</v>
      </c>
      <c r="L94" s="148">
        <v>0</v>
      </c>
      <c r="M94" s="137">
        <v>0</v>
      </c>
      <c r="N94" s="174">
        <f t="shared" si="18"/>
        <v>0</v>
      </c>
      <c r="O94" s="175">
        <f t="shared" si="18"/>
        <v>0</v>
      </c>
    </row>
    <row r="95" spans="1:15" ht="11.25">
      <c r="A95" s="134"/>
      <c r="B95" s="113"/>
      <c r="C95" s="203" t="s">
        <v>6</v>
      </c>
      <c r="D95" s="148">
        <v>0</v>
      </c>
      <c r="E95" s="137">
        <v>0</v>
      </c>
      <c r="F95" s="148">
        <v>0</v>
      </c>
      <c r="G95" s="137">
        <v>0</v>
      </c>
      <c r="H95" s="148">
        <v>0</v>
      </c>
      <c r="I95" s="137">
        <v>0</v>
      </c>
      <c r="J95" s="148">
        <v>0</v>
      </c>
      <c r="K95" s="137">
        <v>0</v>
      </c>
      <c r="L95" s="148">
        <v>0</v>
      </c>
      <c r="M95" s="137">
        <v>0</v>
      </c>
      <c r="N95" s="174">
        <f t="shared" si="18"/>
        <v>0</v>
      </c>
      <c r="O95" s="175">
        <f t="shared" si="18"/>
        <v>0</v>
      </c>
    </row>
    <row r="96" spans="1:15" ht="11.25">
      <c r="A96" s="134"/>
      <c r="B96" s="113"/>
      <c r="C96" s="203" t="s">
        <v>7</v>
      </c>
      <c r="D96" s="148">
        <v>1</v>
      </c>
      <c r="E96" s="137">
        <v>0</v>
      </c>
      <c r="F96" s="148">
        <v>0</v>
      </c>
      <c r="G96" s="137">
        <v>0</v>
      </c>
      <c r="H96" s="148">
        <v>1</v>
      </c>
      <c r="I96" s="137">
        <v>0</v>
      </c>
      <c r="J96" s="148">
        <v>0</v>
      </c>
      <c r="K96" s="137">
        <v>0</v>
      </c>
      <c r="L96" s="148">
        <v>0</v>
      </c>
      <c r="M96" s="137">
        <v>1</v>
      </c>
      <c r="N96" s="174">
        <f t="shared" si="18"/>
        <v>0.4</v>
      </c>
      <c r="O96" s="175">
        <f t="shared" si="18"/>
        <v>0.2</v>
      </c>
    </row>
    <row r="97" spans="1:15" ht="11.25">
      <c r="A97" s="134"/>
      <c r="B97" s="113"/>
      <c r="C97" s="203" t="s">
        <v>8</v>
      </c>
      <c r="D97" s="148">
        <v>0</v>
      </c>
      <c r="E97" s="137">
        <v>0</v>
      </c>
      <c r="F97" s="148">
        <v>0</v>
      </c>
      <c r="G97" s="137">
        <v>0</v>
      </c>
      <c r="H97" s="148">
        <v>0</v>
      </c>
      <c r="I97" s="137">
        <v>0</v>
      </c>
      <c r="J97" s="148">
        <v>0</v>
      </c>
      <c r="K97" s="137">
        <v>0</v>
      </c>
      <c r="L97" s="148">
        <v>0</v>
      </c>
      <c r="M97" s="137">
        <v>0</v>
      </c>
      <c r="N97" s="174">
        <f t="shared" si="18"/>
        <v>0</v>
      </c>
      <c r="O97" s="175">
        <f t="shared" si="18"/>
        <v>0</v>
      </c>
    </row>
    <row r="98" spans="1:15" ht="11.25">
      <c r="A98" s="134"/>
      <c r="B98" s="113"/>
      <c r="C98" s="203" t="s">
        <v>9</v>
      </c>
      <c r="D98" s="148">
        <v>0</v>
      </c>
      <c r="E98" s="137">
        <v>1</v>
      </c>
      <c r="F98" s="148">
        <v>1</v>
      </c>
      <c r="G98" s="137">
        <v>0</v>
      </c>
      <c r="H98" s="148">
        <v>1</v>
      </c>
      <c r="I98" s="137">
        <v>0</v>
      </c>
      <c r="J98" s="148">
        <v>0</v>
      </c>
      <c r="K98" s="137">
        <v>0</v>
      </c>
      <c r="L98" s="148">
        <v>0</v>
      </c>
      <c r="M98" s="137">
        <v>1</v>
      </c>
      <c r="N98" s="174">
        <f t="shared" si="18"/>
        <v>0.4</v>
      </c>
      <c r="O98" s="175">
        <f t="shared" si="18"/>
        <v>0.4</v>
      </c>
    </row>
    <row r="99" spans="1:15" ht="11.25">
      <c r="A99" s="134"/>
      <c r="B99" s="113"/>
      <c r="C99" s="203" t="s">
        <v>22</v>
      </c>
      <c r="D99" s="148">
        <v>0</v>
      </c>
      <c r="E99" s="137">
        <v>0</v>
      </c>
      <c r="F99" s="148">
        <v>0</v>
      </c>
      <c r="G99" s="137">
        <v>1</v>
      </c>
      <c r="H99" s="148">
        <v>0</v>
      </c>
      <c r="I99" s="137">
        <v>0</v>
      </c>
      <c r="J99" s="148">
        <v>0</v>
      </c>
      <c r="K99" s="137">
        <v>0</v>
      </c>
      <c r="L99" s="148">
        <v>0</v>
      </c>
      <c r="M99" s="137">
        <v>0</v>
      </c>
      <c r="N99" s="174">
        <f t="shared" si="18"/>
        <v>0</v>
      </c>
      <c r="O99" s="175">
        <f t="shared" si="18"/>
        <v>0.2</v>
      </c>
    </row>
    <row r="100" spans="1:15" s="170" customFormat="1" ht="11.25">
      <c r="A100" s="112"/>
      <c r="B100" s="113"/>
      <c r="C100" s="171" t="s">
        <v>10</v>
      </c>
      <c r="D100" s="141">
        <f aca="true" t="shared" si="19" ref="D100:K100">SUM(D93:D99)</f>
        <v>3</v>
      </c>
      <c r="E100" s="142">
        <f t="shared" si="19"/>
        <v>2</v>
      </c>
      <c r="F100" s="141">
        <f t="shared" si="19"/>
        <v>2</v>
      </c>
      <c r="G100" s="142">
        <f t="shared" si="19"/>
        <v>4</v>
      </c>
      <c r="H100" s="141">
        <f t="shared" si="19"/>
        <v>2</v>
      </c>
      <c r="I100" s="142">
        <f t="shared" si="19"/>
        <v>0</v>
      </c>
      <c r="J100" s="141">
        <f t="shared" si="19"/>
        <v>2</v>
      </c>
      <c r="K100" s="142">
        <f t="shared" si="19"/>
        <v>0</v>
      </c>
      <c r="L100" s="141">
        <f>SUM(L93:L99)</f>
        <v>2</v>
      </c>
      <c r="M100" s="142">
        <f>SUM(M93:M99)</f>
        <v>2</v>
      </c>
      <c r="N100" s="178">
        <f t="shared" si="18"/>
        <v>2.2</v>
      </c>
      <c r="O100" s="179">
        <f t="shared" si="18"/>
        <v>1.6</v>
      </c>
    </row>
    <row r="101" spans="1:15" ht="11.25">
      <c r="A101" s="112"/>
      <c r="B101" s="113"/>
      <c r="C101" s="203"/>
      <c r="D101" s="148"/>
      <c r="E101" s="137"/>
      <c r="F101" s="148"/>
      <c r="G101" s="137"/>
      <c r="H101" s="148"/>
      <c r="I101" s="137"/>
      <c r="J101" s="148"/>
      <c r="K101" s="137"/>
      <c r="L101" s="148"/>
      <c r="M101" s="137"/>
      <c r="N101" s="174"/>
      <c r="O101" s="175"/>
    </row>
    <row r="102" spans="1:15" ht="13.5" customHeight="1">
      <c r="A102" s="134" t="s">
        <v>64</v>
      </c>
      <c r="B102" s="113">
        <v>1988</v>
      </c>
      <c r="C102" s="203" t="s">
        <v>4</v>
      </c>
      <c r="D102" s="148">
        <v>1</v>
      </c>
      <c r="E102" s="137">
        <v>2</v>
      </c>
      <c r="F102" s="148">
        <v>0</v>
      </c>
      <c r="G102" s="137">
        <v>1</v>
      </c>
      <c r="H102" s="148">
        <v>1</v>
      </c>
      <c r="I102" s="137">
        <v>0</v>
      </c>
      <c r="J102" s="148">
        <v>1</v>
      </c>
      <c r="K102" s="137">
        <v>0</v>
      </c>
      <c r="L102" s="148">
        <v>2</v>
      </c>
      <c r="M102" s="137">
        <v>0</v>
      </c>
      <c r="N102" s="174">
        <f aca="true" t="shared" si="20" ref="N102:O109">(D102+F102+H102+J102+L102)/5</f>
        <v>1</v>
      </c>
      <c r="O102" s="175">
        <f t="shared" si="20"/>
        <v>0.6</v>
      </c>
    </row>
    <row r="103" spans="1:15" ht="11.25">
      <c r="A103" s="134"/>
      <c r="B103" s="113"/>
      <c r="C103" s="203" t="s">
        <v>5</v>
      </c>
      <c r="D103" s="148">
        <v>0</v>
      </c>
      <c r="E103" s="137">
        <v>0</v>
      </c>
      <c r="F103" s="148">
        <v>0</v>
      </c>
      <c r="G103" s="137">
        <v>0</v>
      </c>
      <c r="H103" s="148">
        <v>0</v>
      </c>
      <c r="I103" s="137">
        <v>0</v>
      </c>
      <c r="J103" s="148">
        <v>0</v>
      </c>
      <c r="K103" s="137">
        <v>0</v>
      </c>
      <c r="L103" s="148">
        <v>0</v>
      </c>
      <c r="M103" s="137">
        <v>0</v>
      </c>
      <c r="N103" s="174">
        <f t="shared" si="20"/>
        <v>0</v>
      </c>
      <c r="O103" s="175">
        <f t="shared" si="20"/>
        <v>0</v>
      </c>
    </row>
    <row r="104" spans="1:15" ht="11.25">
      <c r="A104" s="134"/>
      <c r="B104" s="113"/>
      <c r="C104" s="203" t="s">
        <v>6</v>
      </c>
      <c r="D104" s="148">
        <v>0</v>
      </c>
      <c r="E104" s="137">
        <v>0</v>
      </c>
      <c r="F104" s="148">
        <v>0</v>
      </c>
      <c r="G104" s="137">
        <v>0</v>
      </c>
      <c r="H104" s="148">
        <v>0</v>
      </c>
      <c r="I104" s="137">
        <v>0</v>
      </c>
      <c r="J104" s="148">
        <v>0</v>
      </c>
      <c r="K104" s="137">
        <v>0</v>
      </c>
      <c r="L104" s="148">
        <v>0</v>
      </c>
      <c r="M104" s="137">
        <v>0</v>
      </c>
      <c r="N104" s="174">
        <f t="shared" si="20"/>
        <v>0</v>
      </c>
      <c r="O104" s="175">
        <f t="shared" si="20"/>
        <v>0</v>
      </c>
    </row>
    <row r="105" spans="1:15" ht="11.25">
      <c r="A105" s="134"/>
      <c r="B105" s="113"/>
      <c r="C105" s="203" t="s">
        <v>7</v>
      </c>
      <c r="D105" s="148">
        <v>0</v>
      </c>
      <c r="E105" s="137">
        <v>0</v>
      </c>
      <c r="F105" s="148">
        <v>0</v>
      </c>
      <c r="G105" s="137">
        <v>0</v>
      </c>
      <c r="H105" s="148">
        <v>0</v>
      </c>
      <c r="I105" s="137">
        <v>0</v>
      </c>
      <c r="J105" s="148">
        <v>0</v>
      </c>
      <c r="K105" s="137">
        <v>0</v>
      </c>
      <c r="L105" s="148">
        <v>0</v>
      </c>
      <c r="M105" s="137">
        <v>0</v>
      </c>
      <c r="N105" s="174">
        <f t="shared" si="20"/>
        <v>0</v>
      </c>
      <c r="O105" s="175">
        <f t="shared" si="20"/>
        <v>0</v>
      </c>
    </row>
    <row r="106" spans="1:15" ht="11.25">
      <c r="A106" s="134"/>
      <c r="B106" s="113"/>
      <c r="C106" s="203" t="s">
        <v>8</v>
      </c>
      <c r="D106" s="148">
        <v>0</v>
      </c>
      <c r="E106" s="137">
        <v>0</v>
      </c>
      <c r="F106" s="148">
        <v>1</v>
      </c>
      <c r="G106" s="137">
        <v>0</v>
      </c>
      <c r="H106" s="148">
        <v>0</v>
      </c>
      <c r="I106" s="137">
        <v>0</v>
      </c>
      <c r="J106" s="148">
        <v>0</v>
      </c>
      <c r="K106" s="137">
        <v>0</v>
      </c>
      <c r="L106" s="148">
        <v>0</v>
      </c>
      <c r="M106" s="137">
        <v>0</v>
      </c>
      <c r="N106" s="174">
        <f t="shared" si="20"/>
        <v>0.2</v>
      </c>
      <c r="O106" s="175">
        <f t="shared" si="20"/>
        <v>0</v>
      </c>
    </row>
    <row r="107" spans="1:15" ht="11.25">
      <c r="A107" s="134"/>
      <c r="B107" s="113"/>
      <c r="C107" s="203" t="s">
        <v>9</v>
      </c>
      <c r="D107" s="148">
        <v>0</v>
      </c>
      <c r="E107" s="137">
        <v>0</v>
      </c>
      <c r="F107" s="148">
        <v>0</v>
      </c>
      <c r="G107" s="137">
        <v>0</v>
      </c>
      <c r="H107" s="148">
        <v>0</v>
      </c>
      <c r="I107" s="137">
        <v>0</v>
      </c>
      <c r="J107" s="148">
        <v>0</v>
      </c>
      <c r="K107" s="137">
        <v>0</v>
      </c>
      <c r="L107" s="148">
        <v>0</v>
      </c>
      <c r="M107" s="137">
        <v>1</v>
      </c>
      <c r="N107" s="174">
        <f t="shared" si="20"/>
        <v>0</v>
      </c>
      <c r="O107" s="175">
        <f t="shared" si="20"/>
        <v>0.2</v>
      </c>
    </row>
    <row r="108" spans="1:15" ht="11.25">
      <c r="A108" s="134"/>
      <c r="B108" s="113"/>
      <c r="C108" s="203" t="s">
        <v>22</v>
      </c>
      <c r="D108" s="148">
        <v>0</v>
      </c>
      <c r="E108" s="137">
        <v>0</v>
      </c>
      <c r="F108" s="148">
        <v>0</v>
      </c>
      <c r="G108" s="137">
        <v>0</v>
      </c>
      <c r="H108" s="148">
        <v>0</v>
      </c>
      <c r="I108" s="137">
        <v>0</v>
      </c>
      <c r="J108" s="148">
        <v>0</v>
      </c>
      <c r="K108" s="137">
        <v>0</v>
      </c>
      <c r="L108" s="148">
        <v>0</v>
      </c>
      <c r="M108" s="137">
        <v>0</v>
      </c>
      <c r="N108" s="174">
        <f t="shared" si="20"/>
        <v>0</v>
      </c>
      <c r="O108" s="175">
        <f t="shared" si="20"/>
        <v>0</v>
      </c>
    </row>
    <row r="109" spans="1:15" s="170" customFormat="1" ht="11.25">
      <c r="A109" s="134"/>
      <c r="B109" s="113"/>
      <c r="C109" s="171" t="s">
        <v>10</v>
      </c>
      <c r="D109" s="141">
        <f aca="true" t="shared" si="21" ref="D109:K109">SUM(D102:D108)</f>
        <v>1</v>
      </c>
      <c r="E109" s="142">
        <f t="shared" si="21"/>
        <v>2</v>
      </c>
      <c r="F109" s="141">
        <f t="shared" si="21"/>
        <v>1</v>
      </c>
      <c r="G109" s="142">
        <f t="shared" si="21"/>
        <v>1</v>
      </c>
      <c r="H109" s="141">
        <f t="shared" si="21"/>
        <v>1</v>
      </c>
      <c r="I109" s="142">
        <f t="shared" si="21"/>
        <v>0</v>
      </c>
      <c r="J109" s="141">
        <f t="shared" si="21"/>
        <v>1</v>
      </c>
      <c r="K109" s="142">
        <f t="shared" si="21"/>
        <v>0</v>
      </c>
      <c r="L109" s="141">
        <f>SUM(L102:L108)</f>
        <v>2</v>
      </c>
      <c r="M109" s="142">
        <f>SUM(M102:M108)</f>
        <v>1</v>
      </c>
      <c r="N109" s="178">
        <f t="shared" si="20"/>
        <v>1.2</v>
      </c>
      <c r="O109" s="179">
        <f t="shared" si="20"/>
        <v>0.8</v>
      </c>
    </row>
    <row r="110" spans="1:15" ht="11.25">
      <c r="A110" s="134"/>
      <c r="B110" s="113"/>
      <c r="C110" s="203"/>
      <c r="D110" s="148"/>
      <c r="E110" s="137"/>
      <c r="F110" s="148"/>
      <c r="G110" s="137"/>
      <c r="H110" s="148"/>
      <c r="I110" s="137"/>
      <c r="J110" s="148"/>
      <c r="K110" s="137"/>
      <c r="L110" s="148"/>
      <c r="M110" s="137"/>
      <c r="N110" s="174"/>
      <c r="O110" s="175"/>
    </row>
    <row r="111" spans="1:15" ht="11.25">
      <c r="A111" s="134" t="s">
        <v>86</v>
      </c>
      <c r="B111" s="113">
        <v>1988</v>
      </c>
      <c r="C111" s="203" t="s">
        <v>4</v>
      </c>
      <c r="D111" s="148">
        <v>0</v>
      </c>
      <c r="E111" s="137">
        <v>0</v>
      </c>
      <c r="F111" s="148">
        <v>0</v>
      </c>
      <c r="G111" s="137">
        <v>0</v>
      </c>
      <c r="H111" s="148">
        <v>0</v>
      </c>
      <c r="I111" s="137">
        <v>0</v>
      </c>
      <c r="J111" s="148">
        <v>0</v>
      </c>
      <c r="K111" s="137">
        <v>0</v>
      </c>
      <c r="L111" s="148">
        <v>0</v>
      </c>
      <c r="M111" s="137">
        <v>0</v>
      </c>
      <c r="N111" s="174">
        <f aca="true" t="shared" si="22" ref="N111:O118">(D111+F111+H111+J111+L111)/5</f>
        <v>0</v>
      </c>
      <c r="O111" s="175">
        <f t="shared" si="22"/>
        <v>0</v>
      </c>
    </row>
    <row r="112" spans="1:15" ht="11.25">
      <c r="A112" s="112"/>
      <c r="B112" s="113"/>
      <c r="C112" s="203" t="s">
        <v>5</v>
      </c>
      <c r="D112" s="148">
        <v>0</v>
      </c>
      <c r="E112" s="137">
        <v>0</v>
      </c>
      <c r="F112" s="148">
        <v>0</v>
      </c>
      <c r="G112" s="137">
        <v>0</v>
      </c>
      <c r="H112" s="148">
        <v>0</v>
      </c>
      <c r="I112" s="137">
        <v>0</v>
      </c>
      <c r="J112" s="148">
        <v>0</v>
      </c>
      <c r="K112" s="137">
        <v>0</v>
      </c>
      <c r="L112" s="148">
        <v>0</v>
      </c>
      <c r="M112" s="137">
        <v>0</v>
      </c>
      <c r="N112" s="174">
        <f t="shared" si="22"/>
        <v>0</v>
      </c>
      <c r="O112" s="175">
        <f t="shared" si="22"/>
        <v>0</v>
      </c>
    </row>
    <row r="113" spans="1:15" ht="11.25">
      <c r="A113" s="112"/>
      <c r="B113" s="113"/>
      <c r="C113" s="203" t="s">
        <v>6</v>
      </c>
      <c r="D113" s="148">
        <v>0</v>
      </c>
      <c r="E113" s="137">
        <v>0</v>
      </c>
      <c r="F113" s="148">
        <v>0</v>
      </c>
      <c r="G113" s="137">
        <v>0</v>
      </c>
      <c r="H113" s="148">
        <v>0</v>
      </c>
      <c r="I113" s="137">
        <v>0</v>
      </c>
      <c r="J113" s="148">
        <v>0</v>
      </c>
      <c r="K113" s="137">
        <v>0</v>
      </c>
      <c r="L113" s="148">
        <v>0</v>
      </c>
      <c r="M113" s="137">
        <v>0</v>
      </c>
      <c r="N113" s="174">
        <f t="shared" si="22"/>
        <v>0</v>
      </c>
      <c r="O113" s="175">
        <f t="shared" si="22"/>
        <v>0</v>
      </c>
    </row>
    <row r="114" spans="1:15" ht="11.25">
      <c r="A114" s="112"/>
      <c r="B114" s="113"/>
      <c r="C114" s="203" t="s">
        <v>7</v>
      </c>
      <c r="D114" s="148">
        <v>0</v>
      </c>
      <c r="E114" s="137">
        <v>0</v>
      </c>
      <c r="F114" s="148">
        <v>0</v>
      </c>
      <c r="G114" s="137">
        <v>0</v>
      </c>
      <c r="H114" s="148">
        <v>0</v>
      </c>
      <c r="I114" s="137">
        <v>0</v>
      </c>
      <c r="J114" s="148">
        <v>0</v>
      </c>
      <c r="K114" s="137">
        <v>0</v>
      </c>
      <c r="L114" s="148">
        <v>0</v>
      </c>
      <c r="M114" s="137">
        <v>0</v>
      </c>
      <c r="N114" s="174">
        <f t="shared" si="22"/>
        <v>0</v>
      </c>
      <c r="O114" s="175">
        <f t="shared" si="22"/>
        <v>0</v>
      </c>
    </row>
    <row r="115" spans="1:15" ht="11.25">
      <c r="A115" s="112"/>
      <c r="B115" s="113"/>
      <c r="C115" s="203" t="s">
        <v>8</v>
      </c>
      <c r="D115" s="148">
        <v>0</v>
      </c>
      <c r="E115" s="137">
        <v>0</v>
      </c>
      <c r="F115" s="148">
        <v>0</v>
      </c>
      <c r="G115" s="137">
        <v>0</v>
      </c>
      <c r="H115" s="148">
        <v>0</v>
      </c>
      <c r="I115" s="137">
        <v>0</v>
      </c>
      <c r="J115" s="148">
        <v>0</v>
      </c>
      <c r="K115" s="137">
        <v>0</v>
      </c>
      <c r="L115" s="148">
        <v>0</v>
      </c>
      <c r="M115" s="137">
        <v>0</v>
      </c>
      <c r="N115" s="174">
        <f t="shared" si="22"/>
        <v>0</v>
      </c>
      <c r="O115" s="175">
        <f t="shared" si="22"/>
        <v>0</v>
      </c>
    </row>
    <row r="116" spans="1:15" ht="11.25">
      <c r="A116" s="112"/>
      <c r="B116" s="113"/>
      <c r="C116" s="203" t="s">
        <v>9</v>
      </c>
      <c r="D116" s="148">
        <v>1</v>
      </c>
      <c r="E116" s="137">
        <v>0</v>
      </c>
      <c r="F116" s="148">
        <v>0</v>
      </c>
      <c r="G116" s="137">
        <v>0</v>
      </c>
      <c r="H116" s="148">
        <v>2</v>
      </c>
      <c r="I116" s="137">
        <v>0</v>
      </c>
      <c r="J116" s="148">
        <v>0</v>
      </c>
      <c r="K116" s="137">
        <v>0</v>
      </c>
      <c r="L116" s="148">
        <v>0</v>
      </c>
      <c r="M116" s="137">
        <v>1</v>
      </c>
      <c r="N116" s="174">
        <f t="shared" si="22"/>
        <v>0.6</v>
      </c>
      <c r="O116" s="175">
        <f t="shared" si="22"/>
        <v>0.2</v>
      </c>
    </row>
    <row r="117" spans="1:15" ht="11.25">
      <c r="A117" s="112"/>
      <c r="B117" s="113"/>
      <c r="C117" s="203" t="s">
        <v>22</v>
      </c>
      <c r="D117" s="148">
        <v>0</v>
      </c>
      <c r="E117" s="137">
        <v>0</v>
      </c>
      <c r="F117" s="148">
        <v>0</v>
      </c>
      <c r="G117" s="137">
        <v>0</v>
      </c>
      <c r="H117" s="148">
        <v>0</v>
      </c>
      <c r="I117" s="137">
        <v>0</v>
      </c>
      <c r="J117" s="148">
        <v>0</v>
      </c>
      <c r="K117" s="137">
        <v>0</v>
      </c>
      <c r="L117" s="148">
        <v>0</v>
      </c>
      <c r="M117" s="137">
        <v>0</v>
      </c>
      <c r="N117" s="174">
        <f t="shared" si="22"/>
        <v>0</v>
      </c>
      <c r="O117" s="175">
        <f t="shared" si="22"/>
        <v>0</v>
      </c>
    </row>
    <row r="118" spans="1:15" s="170" customFormat="1" ht="11.25">
      <c r="A118" s="112"/>
      <c r="B118" s="113"/>
      <c r="C118" s="171" t="s">
        <v>10</v>
      </c>
      <c r="D118" s="141">
        <f aca="true" t="shared" si="23" ref="D118:K118">SUM(D111:D117)</f>
        <v>1</v>
      </c>
      <c r="E118" s="142">
        <f t="shared" si="23"/>
        <v>0</v>
      </c>
      <c r="F118" s="141">
        <f t="shared" si="23"/>
        <v>0</v>
      </c>
      <c r="G118" s="142">
        <f t="shared" si="23"/>
        <v>0</v>
      </c>
      <c r="H118" s="141">
        <f t="shared" si="23"/>
        <v>2</v>
      </c>
      <c r="I118" s="142">
        <f t="shared" si="23"/>
        <v>0</v>
      </c>
      <c r="J118" s="141">
        <f t="shared" si="23"/>
        <v>0</v>
      </c>
      <c r="K118" s="142">
        <f t="shared" si="23"/>
        <v>0</v>
      </c>
      <c r="L118" s="141">
        <f>SUM(L111:L117)</f>
        <v>0</v>
      </c>
      <c r="M118" s="142">
        <f>SUM(M111:M117)</f>
        <v>1</v>
      </c>
      <c r="N118" s="178">
        <f t="shared" si="22"/>
        <v>0.6</v>
      </c>
      <c r="O118" s="179">
        <f t="shared" si="22"/>
        <v>0.2</v>
      </c>
    </row>
    <row r="119" spans="1:15" ht="11.25">
      <c r="A119" s="112"/>
      <c r="B119" s="113"/>
      <c r="C119" s="203"/>
      <c r="D119" s="148"/>
      <c r="E119" s="137"/>
      <c r="F119" s="148"/>
      <c r="G119" s="137"/>
      <c r="H119" s="148"/>
      <c r="I119" s="137"/>
      <c r="J119" s="148"/>
      <c r="K119" s="137"/>
      <c r="L119" s="148"/>
      <c r="M119" s="137"/>
      <c r="N119" s="174"/>
      <c r="O119" s="175"/>
    </row>
    <row r="120" spans="1:15" ht="11.25">
      <c r="A120" s="134" t="s">
        <v>88</v>
      </c>
      <c r="B120" s="113">
        <v>1971</v>
      </c>
      <c r="C120" s="203" t="s">
        <v>4</v>
      </c>
      <c r="D120" s="148">
        <v>2</v>
      </c>
      <c r="E120" s="137">
        <v>0</v>
      </c>
      <c r="F120" s="148">
        <v>2</v>
      </c>
      <c r="G120" s="137">
        <v>1</v>
      </c>
      <c r="H120" s="148">
        <v>0</v>
      </c>
      <c r="I120" s="137">
        <v>0</v>
      </c>
      <c r="J120" s="148">
        <v>0</v>
      </c>
      <c r="K120" s="137">
        <v>0</v>
      </c>
      <c r="L120" s="148">
        <v>1</v>
      </c>
      <c r="M120" s="137">
        <v>1</v>
      </c>
      <c r="N120" s="174">
        <f aca="true" t="shared" si="24" ref="N120:O127">(D120+F120+H120+J120+L120)/5</f>
        <v>1</v>
      </c>
      <c r="O120" s="175">
        <f t="shared" si="24"/>
        <v>0.4</v>
      </c>
    </row>
    <row r="121" spans="1:15" ht="11.25">
      <c r="A121" s="134"/>
      <c r="B121" s="113"/>
      <c r="C121" s="203" t="s">
        <v>5</v>
      </c>
      <c r="D121" s="148">
        <v>0</v>
      </c>
      <c r="E121" s="137">
        <v>0</v>
      </c>
      <c r="F121" s="148">
        <v>0</v>
      </c>
      <c r="G121" s="137">
        <v>0</v>
      </c>
      <c r="H121" s="148">
        <v>0</v>
      </c>
      <c r="I121" s="137">
        <v>0</v>
      </c>
      <c r="J121" s="148">
        <v>0</v>
      </c>
      <c r="K121" s="137">
        <v>0</v>
      </c>
      <c r="L121" s="148">
        <v>0</v>
      </c>
      <c r="M121" s="137">
        <v>0</v>
      </c>
      <c r="N121" s="174">
        <f t="shared" si="24"/>
        <v>0</v>
      </c>
      <c r="O121" s="175">
        <f t="shared" si="24"/>
        <v>0</v>
      </c>
    </row>
    <row r="122" spans="1:15" ht="11.25">
      <c r="A122" s="134"/>
      <c r="B122" s="113"/>
      <c r="C122" s="203" t="s">
        <v>6</v>
      </c>
      <c r="D122" s="148">
        <v>0</v>
      </c>
      <c r="E122" s="137">
        <v>0</v>
      </c>
      <c r="F122" s="148">
        <v>0</v>
      </c>
      <c r="G122" s="137">
        <v>0</v>
      </c>
      <c r="H122" s="148">
        <v>0</v>
      </c>
      <c r="I122" s="137">
        <v>0</v>
      </c>
      <c r="J122" s="148">
        <v>0</v>
      </c>
      <c r="K122" s="137">
        <v>0</v>
      </c>
      <c r="L122" s="148">
        <v>0</v>
      </c>
      <c r="M122" s="137">
        <v>0</v>
      </c>
      <c r="N122" s="174">
        <f t="shared" si="24"/>
        <v>0</v>
      </c>
      <c r="O122" s="175">
        <f t="shared" si="24"/>
        <v>0</v>
      </c>
    </row>
    <row r="123" spans="1:15" ht="11.25">
      <c r="A123" s="134"/>
      <c r="B123" s="113"/>
      <c r="C123" s="203" t="s">
        <v>7</v>
      </c>
      <c r="D123" s="148">
        <v>0</v>
      </c>
      <c r="E123" s="137">
        <v>0</v>
      </c>
      <c r="F123" s="148">
        <v>0</v>
      </c>
      <c r="G123" s="137">
        <v>0</v>
      </c>
      <c r="H123" s="148">
        <v>0</v>
      </c>
      <c r="I123" s="137">
        <v>0</v>
      </c>
      <c r="J123" s="148">
        <v>0</v>
      </c>
      <c r="K123" s="137">
        <v>0</v>
      </c>
      <c r="L123" s="148">
        <v>0</v>
      </c>
      <c r="M123" s="137">
        <v>0</v>
      </c>
      <c r="N123" s="174">
        <f t="shared" si="24"/>
        <v>0</v>
      </c>
      <c r="O123" s="175">
        <f t="shared" si="24"/>
        <v>0</v>
      </c>
    </row>
    <row r="124" spans="1:15" ht="11.25">
      <c r="A124" s="134"/>
      <c r="B124" s="113"/>
      <c r="C124" s="203" t="s">
        <v>8</v>
      </c>
      <c r="D124" s="148">
        <v>0</v>
      </c>
      <c r="E124" s="137">
        <v>0</v>
      </c>
      <c r="F124" s="148">
        <v>0</v>
      </c>
      <c r="G124" s="137">
        <v>0</v>
      </c>
      <c r="H124" s="148">
        <v>0</v>
      </c>
      <c r="I124" s="137">
        <v>0</v>
      </c>
      <c r="J124" s="148">
        <v>0</v>
      </c>
      <c r="K124" s="137">
        <v>0</v>
      </c>
      <c r="L124" s="148">
        <v>0</v>
      </c>
      <c r="M124" s="137">
        <v>0</v>
      </c>
      <c r="N124" s="174">
        <f t="shared" si="24"/>
        <v>0</v>
      </c>
      <c r="O124" s="175">
        <f t="shared" si="24"/>
        <v>0</v>
      </c>
    </row>
    <row r="125" spans="1:15" ht="11.25">
      <c r="A125" s="134"/>
      <c r="B125" s="113"/>
      <c r="C125" s="203" t="s">
        <v>9</v>
      </c>
      <c r="D125" s="148">
        <v>0</v>
      </c>
      <c r="E125" s="137">
        <v>0</v>
      </c>
      <c r="F125" s="148">
        <v>0</v>
      </c>
      <c r="G125" s="137">
        <v>0</v>
      </c>
      <c r="H125" s="148">
        <v>0</v>
      </c>
      <c r="I125" s="137">
        <v>0</v>
      </c>
      <c r="J125" s="148">
        <v>0</v>
      </c>
      <c r="K125" s="137">
        <v>3</v>
      </c>
      <c r="L125" s="148">
        <v>0</v>
      </c>
      <c r="M125" s="137">
        <v>0</v>
      </c>
      <c r="N125" s="174">
        <f t="shared" si="24"/>
        <v>0</v>
      </c>
      <c r="O125" s="175">
        <f t="shared" si="24"/>
        <v>0.6</v>
      </c>
    </row>
    <row r="126" spans="1:15" ht="11.25">
      <c r="A126" s="134"/>
      <c r="B126" s="113"/>
      <c r="C126" s="203" t="s">
        <v>22</v>
      </c>
      <c r="D126" s="148">
        <v>0</v>
      </c>
      <c r="E126" s="137">
        <v>0</v>
      </c>
      <c r="F126" s="148">
        <v>0</v>
      </c>
      <c r="G126" s="137">
        <v>0</v>
      </c>
      <c r="H126" s="148">
        <v>0</v>
      </c>
      <c r="I126" s="137">
        <v>0</v>
      </c>
      <c r="J126" s="148">
        <v>0</v>
      </c>
      <c r="K126" s="137">
        <v>0</v>
      </c>
      <c r="L126" s="148">
        <v>0</v>
      </c>
      <c r="M126" s="137">
        <v>0</v>
      </c>
      <c r="N126" s="174">
        <f t="shared" si="24"/>
        <v>0</v>
      </c>
      <c r="O126" s="175">
        <f t="shared" si="24"/>
        <v>0</v>
      </c>
    </row>
    <row r="127" spans="1:15" s="170" customFormat="1" ht="11.25">
      <c r="A127" s="134"/>
      <c r="B127" s="113"/>
      <c r="C127" s="171" t="s">
        <v>10</v>
      </c>
      <c r="D127" s="141">
        <f aca="true" t="shared" si="25" ref="D127:K127">SUM(D120:D126)</f>
        <v>2</v>
      </c>
      <c r="E127" s="142">
        <f t="shared" si="25"/>
        <v>0</v>
      </c>
      <c r="F127" s="141">
        <f t="shared" si="25"/>
        <v>2</v>
      </c>
      <c r="G127" s="142">
        <f t="shared" si="25"/>
        <v>1</v>
      </c>
      <c r="H127" s="141">
        <f t="shared" si="25"/>
        <v>0</v>
      </c>
      <c r="I127" s="142">
        <f t="shared" si="25"/>
        <v>0</v>
      </c>
      <c r="J127" s="141">
        <f t="shared" si="25"/>
        <v>0</v>
      </c>
      <c r="K127" s="142">
        <f t="shared" si="25"/>
        <v>3</v>
      </c>
      <c r="L127" s="141">
        <f>SUM(L120:L126)</f>
        <v>1</v>
      </c>
      <c r="M127" s="142">
        <f>SUM(M120:M126)</f>
        <v>1</v>
      </c>
      <c r="N127" s="178">
        <f t="shared" si="24"/>
        <v>1</v>
      </c>
      <c r="O127" s="179">
        <f t="shared" si="24"/>
        <v>1</v>
      </c>
    </row>
    <row r="128" spans="1:15" ht="11.25">
      <c r="A128" s="152"/>
      <c r="B128" s="153"/>
      <c r="C128" s="208"/>
      <c r="D128" s="209"/>
      <c r="E128" s="137"/>
      <c r="F128" s="148"/>
      <c r="G128" s="137"/>
      <c r="H128" s="148"/>
      <c r="I128" s="137"/>
      <c r="J128" s="148"/>
      <c r="K128" s="137"/>
      <c r="L128" s="148"/>
      <c r="M128" s="137"/>
      <c r="N128" s="174"/>
      <c r="O128" s="175"/>
    </row>
    <row r="129" spans="1:15" ht="11.25">
      <c r="A129" s="152" t="s">
        <v>10</v>
      </c>
      <c r="B129" s="153"/>
      <c r="C129" s="208" t="s">
        <v>4</v>
      </c>
      <c r="D129" s="210">
        <f aca="true" t="shared" si="26" ref="D129:M129">D120+D111+D102+D93+D75+D57+D48+D39+D30+D21+D12+D84+D66+D3</f>
        <v>18</v>
      </c>
      <c r="E129" s="137">
        <f t="shared" si="26"/>
        <v>4</v>
      </c>
      <c r="F129" s="210">
        <f t="shared" si="26"/>
        <v>11</v>
      </c>
      <c r="G129" s="137">
        <f t="shared" si="26"/>
        <v>8</v>
      </c>
      <c r="H129" s="210">
        <f t="shared" si="26"/>
        <v>11</v>
      </c>
      <c r="I129" s="137">
        <f t="shared" si="26"/>
        <v>9</v>
      </c>
      <c r="J129" s="210">
        <f t="shared" si="26"/>
        <v>17</v>
      </c>
      <c r="K129" s="137">
        <f t="shared" si="26"/>
        <v>13</v>
      </c>
      <c r="L129" s="210">
        <f t="shared" si="26"/>
        <v>14</v>
      </c>
      <c r="M129" s="137">
        <f t="shared" si="26"/>
        <v>10</v>
      </c>
      <c r="N129" s="174">
        <f aca="true" t="shared" si="27" ref="N129:O136">(D129+F129+H129+J129+L129)/5</f>
        <v>14.2</v>
      </c>
      <c r="O129" s="175">
        <f t="shared" si="27"/>
        <v>8.8</v>
      </c>
    </row>
    <row r="130" spans="1:15" ht="11.25">
      <c r="A130" s="134"/>
      <c r="B130" s="113"/>
      <c r="C130" s="203" t="s">
        <v>5</v>
      </c>
      <c r="D130" s="210">
        <f aca="true" t="shared" si="28" ref="D130:M130">+D121+D112+D103+D94+D76+D58+D49+D40+D31+D22+D13+D85+D67+D4</f>
        <v>1</v>
      </c>
      <c r="E130" s="137">
        <f t="shared" si="28"/>
        <v>1</v>
      </c>
      <c r="F130" s="210">
        <f t="shared" si="28"/>
        <v>0</v>
      </c>
      <c r="G130" s="137">
        <f t="shared" si="28"/>
        <v>0</v>
      </c>
      <c r="H130" s="210">
        <f t="shared" si="28"/>
        <v>2</v>
      </c>
      <c r="I130" s="137">
        <f t="shared" si="28"/>
        <v>3</v>
      </c>
      <c r="J130" s="210">
        <f t="shared" si="28"/>
        <v>0</v>
      </c>
      <c r="K130" s="137">
        <f t="shared" si="28"/>
        <v>0</v>
      </c>
      <c r="L130" s="210">
        <f t="shared" si="28"/>
        <v>0</v>
      </c>
      <c r="M130" s="137">
        <f t="shared" si="28"/>
        <v>3</v>
      </c>
      <c r="N130" s="174">
        <f t="shared" si="27"/>
        <v>0.6</v>
      </c>
      <c r="O130" s="175">
        <f t="shared" si="27"/>
        <v>1.4</v>
      </c>
    </row>
    <row r="131" spans="1:15" ht="11.25">
      <c r="A131" s="134"/>
      <c r="B131" s="113"/>
      <c r="C131" s="203" t="s">
        <v>6</v>
      </c>
      <c r="D131" s="210">
        <f aca="true" t="shared" si="29" ref="D131:M131">+D122+D113+D104+D95+D77+D59+D50+D41+D32+D23+D14+D86+D68+D5</f>
        <v>0</v>
      </c>
      <c r="E131" s="137">
        <f t="shared" si="29"/>
        <v>0</v>
      </c>
      <c r="F131" s="210">
        <f t="shared" si="29"/>
        <v>0</v>
      </c>
      <c r="G131" s="137">
        <f t="shared" si="29"/>
        <v>0</v>
      </c>
      <c r="H131" s="210">
        <f t="shared" si="29"/>
        <v>0</v>
      </c>
      <c r="I131" s="137">
        <f t="shared" si="29"/>
        <v>0</v>
      </c>
      <c r="J131" s="210">
        <f t="shared" si="29"/>
        <v>0</v>
      </c>
      <c r="K131" s="137">
        <f t="shared" si="29"/>
        <v>0</v>
      </c>
      <c r="L131" s="210">
        <f t="shared" si="29"/>
        <v>0</v>
      </c>
      <c r="M131" s="137">
        <f t="shared" si="29"/>
        <v>0</v>
      </c>
      <c r="N131" s="174">
        <f t="shared" si="27"/>
        <v>0</v>
      </c>
      <c r="O131" s="175">
        <f t="shared" si="27"/>
        <v>0</v>
      </c>
    </row>
    <row r="132" spans="1:15" ht="11.25">
      <c r="A132" s="134"/>
      <c r="B132" s="113"/>
      <c r="C132" s="203" t="s">
        <v>7</v>
      </c>
      <c r="D132" s="210">
        <f aca="true" t="shared" si="30" ref="D132:M132">+D123+D114+D105+D96+D78+D60+D51+D42+D33+D24+D15+D87+D69+D6</f>
        <v>1</v>
      </c>
      <c r="E132" s="137">
        <f t="shared" si="30"/>
        <v>0</v>
      </c>
      <c r="F132" s="210">
        <f t="shared" si="30"/>
        <v>0</v>
      </c>
      <c r="G132" s="137">
        <f t="shared" si="30"/>
        <v>0</v>
      </c>
      <c r="H132" s="210">
        <f t="shared" si="30"/>
        <v>2</v>
      </c>
      <c r="I132" s="137">
        <f t="shared" si="30"/>
        <v>0</v>
      </c>
      <c r="J132" s="210">
        <f t="shared" si="30"/>
        <v>0</v>
      </c>
      <c r="K132" s="137">
        <f t="shared" si="30"/>
        <v>0</v>
      </c>
      <c r="L132" s="210">
        <f t="shared" si="30"/>
        <v>1</v>
      </c>
      <c r="M132" s="137">
        <f t="shared" si="30"/>
        <v>1</v>
      </c>
      <c r="N132" s="174">
        <f t="shared" si="27"/>
        <v>0.8</v>
      </c>
      <c r="O132" s="175">
        <f t="shared" si="27"/>
        <v>0.2</v>
      </c>
    </row>
    <row r="133" spans="1:15" ht="11.25">
      <c r="A133" s="134"/>
      <c r="B133" s="113"/>
      <c r="C133" s="203" t="s">
        <v>8</v>
      </c>
      <c r="D133" s="210">
        <f aca="true" t="shared" si="31" ref="D133:M133">+D124+D115+D106+D97+D79+D61+D52+D43+D34+D25+D16+D88+D70+D7</f>
        <v>0</v>
      </c>
      <c r="E133" s="137">
        <f t="shared" si="31"/>
        <v>0</v>
      </c>
      <c r="F133" s="210">
        <f t="shared" si="31"/>
        <v>1</v>
      </c>
      <c r="G133" s="137">
        <f t="shared" si="31"/>
        <v>0</v>
      </c>
      <c r="H133" s="210">
        <f t="shared" si="31"/>
        <v>0</v>
      </c>
      <c r="I133" s="137">
        <f t="shared" si="31"/>
        <v>1</v>
      </c>
      <c r="J133" s="210">
        <f t="shared" si="31"/>
        <v>0</v>
      </c>
      <c r="K133" s="137">
        <f t="shared" si="31"/>
        <v>0</v>
      </c>
      <c r="L133" s="210">
        <f t="shared" si="31"/>
        <v>0</v>
      </c>
      <c r="M133" s="137">
        <f t="shared" si="31"/>
        <v>1</v>
      </c>
      <c r="N133" s="174">
        <f t="shared" si="27"/>
        <v>0.2</v>
      </c>
      <c r="O133" s="175">
        <f t="shared" si="27"/>
        <v>0.4</v>
      </c>
    </row>
    <row r="134" spans="1:15" ht="11.25">
      <c r="A134" s="134"/>
      <c r="B134" s="113"/>
      <c r="C134" s="203" t="s">
        <v>9</v>
      </c>
      <c r="D134" s="210">
        <f aca="true" t="shared" si="32" ref="D134:M134">+D125+D116+D107+D98+D80+D62+D53+D44+D35+D26+D17+D89+D71+D8</f>
        <v>8</v>
      </c>
      <c r="E134" s="137">
        <f t="shared" si="32"/>
        <v>4</v>
      </c>
      <c r="F134" s="210">
        <f t="shared" si="32"/>
        <v>8</v>
      </c>
      <c r="G134" s="137">
        <f t="shared" si="32"/>
        <v>3</v>
      </c>
      <c r="H134" s="210">
        <f t="shared" si="32"/>
        <v>5</v>
      </c>
      <c r="I134" s="137">
        <f t="shared" si="32"/>
        <v>5</v>
      </c>
      <c r="J134" s="210">
        <f t="shared" si="32"/>
        <v>5</v>
      </c>
      <c r="K134" s="137">
        <f t="shared" si="32"/>
        <v>6</v>
      </c>
      <c r="L134" s="210">
        <f t="shared" si="32"/>
        <v>9</v>
      </c>
      <c r="M134" s="137">
        <f t="shared" si="32"/>
        <v>5</v>
      </c>
      <c r="N134" s="174">
        <f t="shared" si="27"/>
        <v>7</v>
      </c>
      <c r="O134" s="175">
        <f t="shared" si="27"/>
        <v>4.6</v>
      </c>
    </row>
    <row r="135" spans="1:15" ht="11.25">
      <c r="A135" s="134"/>
      <c r="B135" s="113"/>
      <c r="C135" s="203" t="s">
        <v>22</v>
      </c>
      <c r="D135" s="210">
        <f aca="true" t="shared" si="33" ref="D135:M135">+D126+D117+D108+D99+D81+D63+D54+D45+D36+D27+D18+D90+D72+D9</f>
        <v>0</v>
      </c>
      <c r="E135" s="137">
        <f t="shared" si="33"/>
        <v>0</v>
      </c>
      <c r="F135" s="210">
        <f t="shared" si="33"/>
        <v>0</v>
      </c>
      <c r="G135" s="137">
        <f t="shared" si="33"/>
        <v>1</v>
      </c>
      <c r="H135" s="210">
        <f t="shared" si="33"/>
        <v>0</v>
      </c>
      <c r="I135" s="137">
        <f t="shared" si="33"/>
        <v>0</v>
      </c>
      <c r="J135" s="210">
        <f t="shared" si="33"/>
        <v>0</v>
      </c>
      <c r="K135" s="137">
        <f t="shared" si="33"/>
        <v>0</v>
      </c>
      <c r="L135" s="210">
        <f t="shared" si="33"/>
        <v>1</v>
      </c>
      <c r="M135" s="137">
        <f t="shared" si="33"/>
        <v>0</v>
      </c>
      <c r="N135" s="174">
        <f t="shared" si="27"/>
        <v>0.2</v>
      </c>
      <c r="O135" s="175">
        <f t="shared" si="27"/>
        <v>0.2</v>
      </c>
    </row>
    <row r="136" spans="1:15" s="170" customFormat="1" ht="11.25">
      <c r="A136" s="134"/>
      <c r="B136" s="113"/>
      <c r="C136" s="171" t="s">
        <v>10</v>
      </c>
      <c r="D136" s="141">
        <f aca="true" t="shared" si="34" ref="D136:K136">SUM(D129:D135)</f>
        <v>28</v>
      </c>
      <c r="E136" s="142">
        <f t="shared" si="34"/>
        <v>9</v>
      </c>
      <c r="F136" s="141">
        <f t="shared" si="34"/>
        <v>20</v>
      </c>
      <c r="G136" s="142">
        <f t="shared" si="34"/>
        <v>12</v>
      </c>
      <c r="H136" s="141">
        <f t="shared" si="34"/>
        <v>20</v>
      </c>
      <c r="I136" s="142">
        <f t="shared" si="34"/>
        <v>18</v>
      </c>
      <c r="J136" s="141">
        <f t="shared" si="34"/>
        <v>22</v>
      </c>
      <c r="K136" s="142">
        <f t="shared" si="34"/>
        <v>19</v>
      </c>
      <c r="L136" s="141">
        <f>SUM(L129:L135)</f>
        <v>25</v>
      </c>
      <c r="M136" s="142">
        <f>SUM(M129:M135)</f>
        <v>20</v>
      </c>
      <c r="N136" s="178">
        <f t="shared" si="27"/>
        <v>23</v>
      </c>
      <c r="O136" s="179">
        <f t="shared" si="27"/>
        <v>15.6</v>
      </c>
    </row>
    <row r="137" spans="1:15" ht="11.25">
      <c r="A137" s="134"/>
      <c r="B137" s="113"/>
      <c r="C137" s="203"/>
      <c r="D137" s="211"/>
      <c r="E137" s="137"/>
      <c r="F137" s="148"/>
      <c r="G137" s="137"/>
      <c r="H137" s="148"/>
      <c r="I137" s="137"/>
      <c r="J137" s="148"/>
      <c r="K137" s="137"/>
      <c r="L137" s="148"/>
      <c r="M137" s="137"/>
      <c r="N137" s="212"/>
      <c r="O137" s="213"/>
    </row>
    <row r="138" spans="1:13" ht="11.25">
      <c r="A138" s="116"/>
      <c r="B138" s="157"/>
      <c r="C138" s="140"/>
      <c r="D138" s="158"/>
      <c r="E138" s="214"/>
      <c r="F138" s="159"/>
      <c r="G138" s="159"/>
      <c r="H138" s="159"/>
      <c r="I138" s="159"/>
      <c r="J138" s="159"/>
      <c r="K138" s="159"/>
      <c r="L138" s="159"/>
      <c r="M138" s="159"/>
    </row>
    <row r="139" spans="1:13" ht="11.25">
      <c r="A139" s="116"/>
      <c r="B139" s="157"/>
      <c r="C139" s="140"/>
      <c r="D139" s="158"/>
      <c r="E139" s="159"/>
      <c r="F139" s="159"/>
      <c r="G139" s="159"/>
      <c r="H139" s="159"/>
      <c r="I139" s="159"/>
      <c r="J139" s="159"/>
      <c r="K139" s="159"/>
      <c r="L139" s="159"/>
      <c r="M139" s="159"/>
    </row>
    <row r="140" spans="1:13" ht="11.25">
      <c r="A140" s="140"/>
      <c r="B140" s="157"/>
      <c r="C140" s="140"/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</row>
    <row r="141" spans="1:13" ht="11.25">
      <c r="A141" s="116"/>
      <c r="B141" s="157"/>
      <c r="C141" s="140"/>
      <c r="D141" s="158"/>
      <c r="E141" s="159"/>
      <c r="F141" s="159"/>
      <c r="G141" s="159"/>
      <c r="H141" s="159"/>
      <c r="I141" s="159"/>
      <c r="J141" s="159"/>
      <c r="K141" s="159"/>
      <c r="L141" s="159"/>
      <c r="M141" s="159"/>
    </row>
    <row r="142" spans="1:13" ht="11.25">
      <c r="A142" s="116"/>
      <c r="B142" s="157"/>
      <c r="C142" s="140"/>
      <c r="D142" s="158"/>
      <c r="E142" s="159"/>
      <c r="F142" s="159"/>
      <c r="G142" s="159"/>
      <c r="H142" s="159"/>
      <c r="I142" s="159"/>
      <c r="J142" s="159"/>
      <c r="K142" s="159"/>
      <c r="L142" s="159"/>
      <c r="M142" s="159"/>
    </row>
    <row r="143" spans="1:13" ht="11.25">
      <c r="A143" s="116"/>
      <c r="B143" s="157"/>
      <c r="C143" s="140"/>
      <c r="D143" s="158"/>
      <c r="E143" s="159"/>
      <c r="F143" s="159"/>
      <c r="G143" s="159"/>
      <c r="H143" s="159"/>
      <c r="I143" s="159"/>
      <c r="J143" s="159"/>
      <c r="K143" s="159"/>
      <c r="L143" s="159"/>
      <c r="M143" s="159"/>
    </row>
    <row r="144" spans="1:13" ht="11.25">
      <c r="A144" s="116"/>
      <c r="B144" s="157"/>
      <c r="C144" s="140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</row>
    <row r="145" spans="1:13" ht="11.25">
      <c r="A145" s="116"/>
      <c r="B145" s="157"/>
      <c r="C145" s="140"/>
      <c r="D145" s="158"/>
      <c r="E145" s="159"/>
      <c r="F145" s="159"/>
      <c r="G145" s="159"/>
      <c r="H145" s="159"/>
      <c r="I145" s="159"/>
      <c r="J145" s="159"/>
      <c r="K145" s="159"/>
      <c r="L145" s="159"/>
      <c r="M145" s="159"/>
    </row>
    <row r="146" spans="1:13" ht="11.25">
      <c r="A146" s="116"/>
      <c r="B146" s="157"/>
      <c r="C146" s="140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</row>
    <row r="147" spans="1:13" ht="11.25">
      <c r="A147" s="116"/>
      <c r="B147" s="157"/>
      <c r="C147" s="140"/>
      <c r="D147" s="158"/>
      <c r="E147" s="159"/>
      <c r="F147" s="159"/>
      <c r="G147" s="159"/>
      <c r="H147" s="159"/>
      <c r="I147" s="159"/>
      <c r="J147" s="159"/>
      <c r="K147" s="159"/>
      <c r="L147" s="159"/>
      <c r="M147" s="159"/>
    </row>
    <row r="148" spans="1:13" ht="11.25">
      <c r="A148" s="116"/>
      <c r="B148" s="157"/>
      <c r="C148" s="140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</row>
    <row r="149" spans="1:13" ht="11.25">
      <c r="A149" s="116"/>
      <c r="B149" s="157"/>
      <c r="C149" s="140"/>
      <c r="D149" s="158"/>
      <c r="E149" s="159"/>
      <c r="F149" s="159"/>
      <c r="G149" s="159"/>
      <c r="H149" s="159"/>
      <c r="I149" s="159"/>
      <c r="J149" s="159"/>
      <c r="K149" s="159"/>
      <c r="L149" s="159"/>
      <c r="M149" s="159"/>
    </row>
    <row r="150" spans="1:13" ht="11.25">
      <c r="A150" s="116"/>
      <c r="B150" s="157"/>
      <c r="C150" s="140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</row>
    <row r="151" spans="1:13" ht="11.25">
      <c r="A151" s="116"/>
      <c r="B151" s="157"/>
      <c r="C151" s="140"/>
      <c r="D151" s="158"/>
      <c r="E151" s="159"/>
      <c r="F151" s="159"/>
      <c r="G151" s="159"/>
      <c r="H151" s="159"/>
      <c r="I151" s="159"/>
      <c r="J151" s="159"/>
      <c r="K151" s="159"/>
      <c r="L151" s="159"/>
      <c r="M151" s="159"/>
    </row>
    <row r="152" spans="1:13" ht="11.25">
      <c r="A152" s="116"/>
      <c r="B152" s="157"/>
      <c r="C152" s="140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</row>
    <row r="153" spans="1:13" ht="11.25">
      <c r="A153" s="116"/>
      <c r="B153" s="157"/>
      <c r="C153" s="140"/>
      <c r="D153" s="158"/>
      <c r="E153" s="159"/>
      <c r="F153" s="159"/>
      <c r="G153" s="159"/>
      <c r="H153" s="159"/>
      <c r="I153" s="159"/>
      <c r="J153" s="159"/>
      <c r="K153" s="159"/>
      <c r="L153" s="159"/>
      <c r="M153" s="159"/>
    </row>
    <row r="154" spans="1:13" ht="11.25">
      <c r="A154" s="116"/>
      <c r="B154" s="157"/>
      <c r="C154" s="140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</row>
    <row r="155" spans="1:13" ht="11.25">
      <c r="A155" s="116"/>
      <c r="B155" s="157"/>
      <c r="C155" s="140"/>
      <c r="D155" s="158"/>
      <c r="E155" s="159"/>
      <c r="F155" s="159"/>
      <c r="G155" s="159"/>
      <c r="H155" s="159"/>
      <c r="I155" s="159"/>
      <c r="J155" s="159"/>
      <c r="K155" s="159"/>
      <c r="L155" s="159"/>
      <c r="M155" s="159"/>
    </row>
    <row r="156" spans="1:13" ht="11.25">
      <c r="A156" s="116"/>
      <c r="B156" s="157"/>
      <c r="C156" s="140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</row>
    <row r="157" spans="1:13" ht="11.25">
      <c r="A157" s="116"/>
      <c r="B157" s="157"/>
      <c r="C157" s="140"/>
      <c r="D157" s="158"/>
      <c r="E157" s="159"/>
      <c r="F157" s="159"/>
      <c r="G157" s="159"/>
      <c r="H157" s="159"/>
      <c r="I157" s="159"/>
      <c r="J157" s="159"/>
      <c r="K157" s="159"/>
      <c r="L157" s="159"/>
      <c r="M157" s="159"/>
    </row>
    <row r="158" spans="1:13" ht="11.25">
      <c r="A158" s="116"/>
      <c r="B158" s="157"/>
      <c r="C158" s="140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</row>
    <row r="159" spans="1:13" ht="11.25">
      <c r="A159" s="116"/>
      <c r="B159" s="157"/>
      <c r="C159" s="140"/>
      <c r="D159" s="158"/>
      <c r="E159" s="159"/>
      <c r="F159" s="159"/>
      <c r="G159" s="159"/>
      <c r="H159" s="159"/>
      <c r="I159" s="159"/>
      <c r="J159" s="159"/>
      <c r="K159" s="159"/>
      <c r="L159" s="159"/>
      <c r="M159" s="159"/>
    </row>
    <row r="160" spans="1:15" ht="11.25">
      <c r="A160" s="116"/>
      <c r="B160" s="157"/>
      <c r="C160" s="140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200"/>
      <c r="O160" s="200"/>
    </row>
    <row r="161" spans="1:15" ht="11.25">
      <c r="A161" s="116"/>
      <c r="B161" s="157"/>
      <c r="C161" s="140"/>
      <c r="D161" s="158"/>
      <c r="E161" s="159"/>
      <c r="F161" s="159"/>
      <c r="G161" s="159"/>
      <c r="H161" s="159"/>
      <c r="I161" s="159"/>
      <c r="J161" s="159"/>
      <c r="K161" s="159"/>
      <c r="L161" s="159"/>
      <c r="M161" s="159"/>
      <c r="N161" s="200"/>
      <c r="O161" s="200"/>
    </row>
    <row r="162" spans="1:15" ht="11.25">
      <c r="A162" s="116"/>
      <c r="B162" s="157"/>
      <c r="C162" s="140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200"/>
      <c r="O162" s="200"/>
    </row>
    <row r="163" spans="1:15" ht="11.25">
      <c r="A163" s="116"/>
      <c r="B163" s="157"/>
      <c r="C163" s="140"/>
      <c r="D163" s="158"/>
      <c r="E163" s="159"/>
      <c r="F163" s="159"/>
      <c r="G163" s="159"/>
      <c r="H163" s="159"/>
      <c r="I163" s="159"/>
      <c r="J163" s="159"/>
      <c r="K163" s="159"/>
      <c r="L163" s="159"/>
      <c r="M163" s="159"/>
      <c r="N163" s="200"/>
      <c r="O163" s="200"/>
    </row>
    <row r="164" spans="1:15" ht="11.25">
      <c r="A164" s="116"/>
      <c r="B164" s="157"/>
      <c r="C164" s="140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200"/>
      <c r="O164" s="200"/>
    </row>
    <row r="165" spans="1:15" ht="11.25">
      <c r="A165" s="116"/>
      <c r="B165" s="157"/>
      <c r="C165" s="140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200"/>
      <c r="O165" s="200"/>
    </row>
    <row r="166" spans="1:15" ht="11.25">
      <c r="A166" s="116"/>
      <c r="B166" s="157"/>
      <c r="C166" s="140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200"/>
      <c r="O166" s="200"/>
    </row>
    <row r="167" spans="1:15" ht="11.25">
      <c r="A167" s="116"/>
      <c r="B167" s="157"/>
      <c r="C167" s="140"/>
      <c r="D167" s="158"/>
      <c r="E167" s="159"/>
      <c r="F167" s="159"/>
      <c r="G167" s="159"/>
      <c r="H167" s="159"/>
      <c r="I167" s="159"/>
      <c r="J167" s="159"/>
      <c r="K167" s="159"/>
      <c r="L167" s="159"/>
      <c r="M167" s="159"/>
      <c r="N167" s="200"/>
      <c r="O167" s="200"/>
    </row>
    <row r="168" spans="1:15" ht="11.25">
      <c r="A168" s="116"/>
      <c r="B168" s="157"/>
      <c r="C168" s="140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200"/>
      <c r="O168" s="200"/>
    </row>
    <row r="169" spans="1:15" ht="11.25">
      <c r="A169" s="116"/>
      <c r="B169" s="157"/>
      <c r="C169" s="140"/>
      <c r="D169" s="158"/>
      <c r="E169" s="159"/>
      <c r="F169" s="159"/>
      <c r="G169" s="159"/>
      <c r="H169" s="159"/>
      <c r="I169" s="159"/>
      <c r="J169" s="159"/>
      <c r="K169" s="159"/>
      <c r="L169" s="159"/>
      <c r="M169" s="159"/>
      <c r="N169" s="200"/>
      <c r="O169" s="200"/>
    </row>
    <row r="170" spans="1:15" ht="11.25">
      <c r="A170" s="116"/>
      <c r="B170" s="157"/>
      <c r="C170" s="140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200"/>
      <c r="O170" s="200"/>
    </row>
    <row r="171" spans="1:15" ht="11.25">
      <c r="A171" s="116"/>
      <c r="B171" s="157"/>
      <c r="C171" s="140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200"/>
      <c r="O171" s="200"/>
    </row>
    <row r="172" spans="1:15" ht="11.25">
      <c r="A172" s="116"/>
      <c r="B172" s="157"/>
      <c r="C172" s="140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200"/>
      <c r="O172" s="200"/>
    </row>
    <row r="173" spans="1:15" ht="11.25">
      <c r="A173" s="116"/>
      <c r="B173" s="157"/>
      <c r="C173" s="140"/>
      <c r="D173" s="158"/>
      <c r="E173" s="159"/>
      <c r="F173" s="159"/>
      <c r="G173" s="159"/>
      <c r="H173" s="159"/>
      <c r="I173" s="159"/>
      <c r="J173" s="159"/>
      <c r="K173" s="159"/>
      <c r="L173" s="159"/>
      <c r="M173" s="159"/>
      <c r="N173" s="200"/>
      <c r="O173" s="200"/>
    </row>
    <row r="174" spans="1:15" ht="11.25">
      <c r="A174" s="116"/>
      <c r="B174" s="157"/>
      <c r="C174" s="140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200"/>
      <c r="O174" s="200"/>
    </row>
    <row r="175" spans="1:15" ht="11.25">
      <c r="A175" s="116"/>
      <c r="B175" s="157"/>
      <c r="C175" s="140"/>
      <c r="D175" s="158"/>
      <c r="E175" s="159"/>
      <c r="F175" s="159"/>
      <c r="G175" s="159"/>
      <c r="H175" s="159"/>
      <c r="I175" s="159"/>
      <c r="J175" s="159"/>
      <c r="K175" s="159"/>
      <c r="L175" s="159"/>
      <c r="M175" s="159"/>
      <c r="N175" s="200"/>
      <c r="O175" s="200"/>
    </row>
    <row r="176" spans="1:15" ht="11.25">
      <c r="A176" s="116"/>
      <c r="B176" s="157"/>
      <c r="C176" s="140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200"/>
      <c r="O176" s="200"/>
    </row>
    <row r="177" spans="1:15" ht="11.25">
      <c r="A177" s="116"/>
      <c r="B177" s="157"/>
      <c r="C177" s="140"/>
      <c r="D177" s="158"/>
      <c r="E177" s="159"/>
      <c r="F177" s="159"/>
      <c r="G177" s="159"/>
      <c r="H177" s="159"/>
      <c r="I177" s="159"/>
      <c r="J177" s="159"/>
      <c r="K177" s="159"/>
      <c r="L177" s="159"/>
      <c r="M177" s="159"/>
      <c r="N177" s="200"/>
      <c r="O177" s="200"/>
    </row>
    <row r="178" spans="1:15" ht="11.25">
      <c r="A178" s="116"/>
      <c r="B178" s="157"/>
      <c r="C178" s="140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200"/>
      <c r="O178" s="200"/>
    </row>
    <row r="179" spans="1:15" ht="11.25">
      <c r="A179" s="116"/>
      <c r="B179" s="157"/>
      <c r="C179" s="140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200"/>
      <c r="O179" s="200"/>
    </row>
    <row r="180" spans="1:15" ht="11.25">
      <c r="A180" s="116"/>
      <c r="B180" s="157"/>
      <c r="C180" s="140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200"/>
      <c r="O180" s="200"/>
    </row>
    <row r="181" spans="1:15" ht="11.25">
      <c r="A181" s="116"/>
      <c r="B181" s="157"/>
      <c r="C181" s="140"/>
      <c r="D181" s="158"/>
      <c r="E181" s="159"/>
      <c r="F181" s="159"/>
      <c r="G181" s="159"/>
      <c r="H181" s="159"/>
      <c r="I181" s="159"/>
      <c r="J181" s="159"/>
      <c r="K181" s="159"/>
      <c r="L181" s="159"/>
      <c r="M181" s="159"/>
      <c r="N181" s="200"/>
      <c r="O181" s="200"/>
    </row>
    <row r="182" spans="1:15" ht="11.25">
      <c r="A182" s="116"/>
      <c r="B182" s="157"/>
      <c r="C182" s="140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200"/>
      <c r="O182" s="200"/>
    </row>
    <row r="183" spans="1:15" ht="11.25">
      <c r="A183" s="116"/>
      <c r="B183" s="157"/>
      <c r="C183" s="140"/>
      <c r="D183" s="158"/>
      <c r="E183" s="159"/>
      <c r="F183" s="159"/>
      <c r="G183" s="159"/>
      <c r="H183" s="159"/>
      <c r="I183" s="159"/>
      <c r="J183" s="159"/>
      <c r="K183" s="159"/>
      <c r="L183" s="159"/>
      <c r="M183" s="159"/>
      <c r="N183" s="200"/>
      <c r="O183" s="200"/>
    </row>
    <row r="184" spans="1:15" ht="11.25">
      <c r="A184" s="116"/>
      <c r="B184" s="157"/>
      <c r="C184" s="140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200"/>
      <c r="O184" s="200"/>
    </row>
    <row r="185" spans="1:15" ht="11.25">
      <c r="A185" s="116"/>
      <c r="B185" s="157"/>
      <c r="C185" s="140"/>
      <c r="D185" s="158"/>
      <c r="E185" s="159"/>
      <c r="F185" s="159"/>
      <c r="G185" s="159"/>
      <c r="H185" s="159"/>
      <c r="I185" s="159"/>
      <c r="J185" s="159"/>
      <c r="K185" s="159"/>
      <c r="L185" s="159"/>
      <c r="M185" s="159"/>
      <c r="N185" s="200"/>
      <c r="O185" s="200"/>
    </row>
    <row r="186" spans="1:15" ht="11.25">
      <c r="A186" s="116"/>
      <c r="B186" s="157"/>
      <c r="C186" s="140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200"/>
      <c r="O186" s="200"/>
    </row>
    <row r="187" spans="1:15" ht="11.25">
      <c r="A187" s="116"/>
      <c r="B187" s="157"/>
      <c r="C187" s="140"/>
      <c r="D187" s="158"/>
      <c r="E187" s="159"/>
      <c r="F187" s="159"/>
      <c r="G187" s="159"/>
      <c r="H187" s="159"/>
      <c r="I187" s="159"/>
      <c r="J187" s="159"/>
      <c r="K187" s="159"/>
      <c r="L187" s="159"/>
      <c r="M187" s="159"/>
      <c r="N187" s="200"/>
      <c r="O187" s="200"/>
    </row>
    <row r="188" spans="1:15" ht="11.25">
      <c r="A188" s="116"/>
      <c r="B188" s="157"/>
      <c r="C188" s="140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200"/>
      <c r="O188" s="200"/>
    </row>
    <row r="189" spans="1:15" ht="11.25">
      <c r="A189" s="116"/>
      <c r="B189" s="157"/>
      <c r="C189" s="140"/>
      <c r="D189" s="158"/>
      <c r="E189" s="159"/>
      <c r="F189" s="159"/>
      <c r="G189" s="159"/>
      <c r="H189" s="159"/>
      <c r="I189" s="159"/>
      <c r="J189" s="159"/>
      <c r="K189" s="159"/>
      <c r="L189" s="159"/>
      <c r="M189" s="159"/>
      <c r="N189" s="200"/>
      <c r="O189" s="200"/>
    </row>
    <row r="190" spans="1:15" ht="11.25">
      <c r="A190" s="116"/>
      <c r="B190" s="157"/>
      <c r="C190" s="140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200"/>
      <c r="O190" s="200"/>
    </row>
    <row r="191" spans="1:15" ht="11.25">
      <c r="A191" s="116"/>
      <c r="B191" s="157"/>
      <c r="C191" s="140"/>
      <c r="D191" s="158"/>
      <c r="E191" s="159"/>
      <c r="F191" s="159"/>
      <c r="G191" s="159"/>
      <c r="H191" s="159"/>
      <c r="I191" s="159"/>
      <c r="J191" s="159"/>
      <c r="K191" s="159"/>
      <c r="L191" s="159"/>
      <c r="M191" s="159"/>
      <c r="N191" s="200"/>
      <c r="O191" s="200"/>
    </row>
    <row r="192" spans="1:15" ht="11.25">
      <c r="A192" s="116"/>
      <c r="B192" s="157"/>
      <c r="C192" s="140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200"/>
      <c r="O192" s="200"/>
    </row>
    <row r="193" spans="1:15" ht="11.25">
      <c r="A193" s="116"/>
      <c r="B193" s="157"/>
      <c r="C193" s="140"/>
      <c r="D193" s="158"/>
      <c r="E193" s="159"/>
      <c r="F193" s="159"/>
      <c r="G193" s="159"/>
      <c r="H193" s="159"/>
      <c r="I193" s="159"/>
      <c r="J193" s="159"/>
      <c r="K193" s="159"/>
      <c r="L193" s="159"/>
      <c r="M193" s="159"/>
      <c r="N193" s="200"/>
      <c r="O193" s="200"/>
    </row>
    <row r="194" spans="1:15" ht="11.25">
      <c r="A194" s="116"/>
      <c r="B194" s="157"/>
      <c r="C194" s="140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200"/>
      <c r="O194" s="200"/>
    </row>
    <row r="195" spans="1:15" ht="11.25">
      <c r="A195" s="116"/>
      <c r="B195" s="157"/>
      <c r="C195" s="140"/>
      <c r="D195" s="158"/>
      <c r="E195" s="159"/>
      <c r="F195" s="159"/>
      <c r="G195" s="159"/>
      <c r="H195" s="159"/>
      <c r="I195" s="159"/>
      <c r="J195" s="159"/>
      <c r="K195" s="159"/>
      <c r="L195" s="159"/>
      <c r="M195" s="159"/>
      <c r="N195" s="200"/>
      <c r="O195" s="200"/>
    </row>
    <row r="196" spans="1:15" ht="11.25">
      <c r="A196" s="116"/>
      <c r="B196" s="157"/>
      <c r="C196" s="140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200"/>
      <c r="O196" s="200"/>
    </row>
    <row r="197" spans="1:15" ht="11.25">
      <c r="A197" s="116"/>
      <c r="B197" s="157"/>
      <c r="C197" s="140"/>
      <c r="D197" s="158"/>
      <c r="E197" s="159"/>
      <c r="F197" s="159"/>
      <c r="G197" s="159"/>
      <c r="H197" s="159"/>
      <c r="I197" s="159"/>
      <c r="J197" s="159"/>
      <c r="K197" s="159"/>
      <c r="L197" s="159"/>
      <c r="M197" s="159"/>
      <c r="N197" s="200"/>
      <c r="O197" s="200"/>
    </row>
    <row r="198" spans="1:15" ht="11.25">
      <c r="A198" s="116"/>
      <c r="B198" s="157"/>
      <c r="C198" s="140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200"/>
      <c r="O198" s="200"/>
    </row>
    <row r="199" spans="1:15" ht="11.25">
      <c r="A199" s="116"/>
      <c r="B199" s="157"/>
      <c r="C199" s="140"/>
      <c r="D199" s="158"/>
      <c r="E199" s="159"/>
      <c r="F199" s="159"/>
      <c r="G199" s="159"/>
      <c r="H199" s="159"/>
      <c r="I199" s="159"/>
      <c r="J199" s="159"/>
      <c r="K199" s="159"/>
      <c r="L199" s="159"/>
      <c r="M199" s="159"/>
      <c r="N199" s="200"/>
      <c r="O199" s="200"/>
    </row>
    <row r="200" spans="1:15" ht="11.25">
      <c r="A200" s="116"/>
      <c r="B200" s="157"/>
      <c r="C200" s="140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200"/>
      <c r="O200" s="200"/>
    </row>
    <row r="201" spans="1:15" ht="11.25">
      <c r="A201" s="116"/>
      <c r="B201" s="157"/>
      <c r="C201" s="140"/>
      <c r="D201" s="158"/>
      <c r="E201" s="159"/>
      <c r="F201" s="159"/>
      <c r="G201" s="159"/>
      <c r="H201" s="159"/>
      <c r="I201" s="159"/>
      <c r="J201" s="159"/>
      <c r="K201" s="159"/>
      <c r="L201" s="159"/>
      <c r="M201" s="159"/>
      <c r="N201" s="200"/>
      <c r="O201" s="200"/>
    </row>
    <row r="202" spans="1:15" ht="11.25">
      <c r="A202" s="116"/>
      <c r="B202" s="157"/>
      <c r="C202" s="140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200"/>
      <c r="O202" s="200"/>
    </row>
    <row r="203" spans="1:15" ht="11.25">
      <c r="A203" s="116"/>
      <c r="B203" s="157"/>
      <c r="C203" s="140"/>
      <c r="D203" s="158"/>
      <c r="E203" s="159"/>
      <c r="F203" s="159"/>
      <c r="G203" s="159"/>
      <c r="H203" s="159"/>
      <c r="I203" s="159"/>
      <c r="J203" s="159"/>
      <c r="K203" s="159"/>
      <c r="L203" s="159"/>
      <c r="M203" s="159"/>
      <c r="N203" s="200"/>
      <c r="O203" s="200"/>
    </row>
    <row r="204" spans="1:15" ht="11.25">
      <c r="A204" s="116"/>
      <c r="B204" s="157"/>
      <c r="C204" s="140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200"/>
      <c r="O204" s="200"/>
    </row>
    <row r="205" spans="1:15" ht="11.25">
      <c r="A205" s="116"/>
      <c r="B205" s="157"/>
      <c r="C205" s="140"/>
      <c r="D205" s="158"/>
      <c r="E205" s="159"/>
      <c r="F205" s="159"/>
      <c r="G205" s="159"/>
      <c r="H205" s="159"/>
      <c r="I205" s="159"/>
      <c r="J205" s="159"/>
      <c r="K205" s="159"/>
      <c r="L205" s="159"/>
      <c r="M205" s="159"/>
      <c r="N205" s="200"/>
      <c r="O205" s="200"/>
    </row>
    <row r="206" spans="1:15" ht="11.25">
      <c r="A206" s="116"/>
      <c r="B206" s="157"/>
      <c r="C206" s="140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200"/>
      <c r="O206" s="200"/>
    </row>
    <row r="207" spans="1:15" ht="11.25">
      <c r="A207" s="116"/>
      <c r="B207" s="157"/>
      <c r="C207" s="140"/>
      <c r="D207" s="158"/>
      <c r="E207" s="159"/>
      <c r="F207" s="159"/>
      <c r="G207" s="159"/>
      <c r="H207" s="159"/>
      <c r="I207" s="159"/>
      <c r="J207" s="159"/>
      <c r="K207" s="159"/>
      <c r="L207" s="159"/>
      <c r="M207" s="159"/>
      <c r="N207" s="200"/>
      <c r="O207" s="200"/>
    </row>
    <row r="208" spans="1:15" ht="11.25">
      <c r="A208" s="116"/>
      <c r="B208" s="157"/>
      <c r="C208" s="140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200"/>
      <c r="O208" s="200"/>
    </row>
    <row r="209" spans="1:15" ht="11.25">
      <c r="A209" s="116"/>
      <c r="B209" s="157"/>
      <c r="C209" s="140"/>
      <c r="D209" s="158"/>
      <c r="E209" s="159"/>
      <c r="F209" s="159"/>
      <c r="G209" s="159"/>
      <c r="H209" s="159"/>
      <c r="I209" s="159"/>
      <c r="J209" s="159"/>
      <c r="K209" s="159"/>
      <c r="L209" s="159"/>
      <c r="M209" s="159"/>
      <c r="N209" s="200"/>
      <c r="O209" s="200"/>
    </row>
    <row r="210" spans="1:15" ht="11.25">
      <c r="A210" s="116"/>
      <c r="B210" s="157"/>
      <c r="C210" s="140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200"/>
      <c r="O210" s="200"/>
    </row>
    <row r="211" spans="1:15" ht="11.25">
      <c r="A211" s="116"/>
      <c r="B211" s="157"/>
      <c r="C211" s="140"/>
      <c r="D211" s="158"/>
      <c r="E211" s="159"/>
      <c r="F211" s="159"/>
      <c r="G211" s="159"/>
      <c r="H211" s="159"/>
      <c r="I211" s="159"/>
      <c r="J211" s="159"/>
      <c r="K211" s="159"/>
      <c r="L211" s="159"/>
      <c r="M211" s="159"/>
      <c r="N211" s="200"/>
      <c r="O211" s="200"/>
    </row>
    <row r="212" spans="1:15" ht="11.25">
      <c r="A212" s="116"/>
      <c r="B212" s="157"/>
      <c r="C212" s="140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200"/>
      <c r="O212" s="200"/>
    </row>
    <row r="213" spans="1:15" ht="11.25">
      <c r="A213" s="116"/>
      <c r="B213" s="157"/>
      <c r="C213" s="140"/>
      <c r="D213" s="158"/>
      <c r="E213" s="159"/>
      <c r="F213" s="159"/>
      <c r="G213" s="159"/>
      <c r="H213" s="159"/>
      <c r="I213" s="159"/>
      <c r="J213" s="159"/>
      <c r="K213" s="159"/>
      <c r="L213" s="159"/>
      <c r="M213" s="159"/>
      <c r="N213" s="200"/>
      <c r="O213" s="200"/>
    </row>
    <row r="214" spans="1:15" ht="11.25">
      <c r="A214" s="116"/>
      <c r="B214" s="157"/>
      <c r="C214" s="140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200"/>
      <c r="O214" s="200"/>
    </row>
    <row r="215" spans="1:15" ht="11.25">
      <c r="A215" s="116"/>
      <c r="B215" s="157"/>
      <c r="C215" s="140"/>
      <c r="D215" s="158"/>
      <c r="E215" s="159"/>
      <c r="F215" s="159"/>
      <c r="G215" s="159"/>
      <c r="H215" s="159"/>
      <c r="I215" s="159"/>
      <c r="J215" s="159"/>
      <c r="K215" s="159"/>
      <c r="L215" s="159"/>
      <c r="M215" s="159"/>
      <c r="N215" s="200"/>
      <c r="O215" s="200"/>
    </row>
    <row r="216" spans="1:15" ht="11.25">
      <c r="A216" s="116"/>
      <c r="B216" s="157"/>
      <c r="C216" s="140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200"/>
      <c r="O216" s="200"/>
    </row>
    <row r="217" spans="1:15" ht="11.25">
      <c r="A217" s="116"/>
      <c r="B217" s="157"/>
      <c r="C217" s="140"/>
      <c r="D217" s="158"/>
      <c r="E217" s="159"/>
      <c r="F217" s="159"/>
      <c r="G217" s="159"/>
      <c r="H217" s="159"/>
      <c r="I217" s="159"/>
      <c r="J217" s="159"/>
      <c r="K217" s="159"/>
      <c r="L217" s="159"/>
      <c r="M217" s="159"/>
      <c r="N217" s="200"/>
      <c r="O217" s="200"/>
    </row>
    <row r="218" spans="1:15" ht="11.25">
      <c r="A218" s="116"/>
      <c r="B218" s="157"/>
      <c r="C218" s="140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200"/>
      <c r="O218" s="200"/>
    </row>
    <row r="219" spans="1:15" ht="11.25">
      <c r="A219" s="116"/>
      <c r="B219" s="157"/>
      <c r="C219" s="140"/>
      <c r="D219" s="158"/>
      <c r="E219" s="159"/>
      <c r="F219" s="159"/>
      <c r="G219" s="159"/>
      <c r="H219" s="159"/>
      <c r="I219" s="159"/>
      <c r="J219" s="159"/>
      <c r="K219" s="159"/>
      <c r="L219" s="159"/>
      <c r="M219" s="159"/>
      <c r="N219" s="200"/>
      <c r="O219" s="200"/>
    </row>
    <row r="220" spans="1:15" ht="11.25">
      <c r="A220" s="116"/>
      <c r="B220" s="157"/>
      <c r="C220" s="140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200"/>
      <c r="O220" s="200"/>
    </row>
    <row r="221" spans="1:15" ht="11.25">
      <c r="A221" s="116"/>
      <c r="B221" s="157"/>
      <c r="C221" s="140"/>
      <c r="D221" s="158"/>
      <c r="E221" s="159"/>
      <c r="F221" s="159"/>
      <c r="G221" s="159"/>
      <c r="H221" s="159"/>
      <c r="I221" s="159"/>
      <c r="J221" s="159"/>
      <c r="K221" s="159"/>
      <c r="L221" s="159"/>
      <c r="M221" s="159"/>
      <c r="N221" s="200"/>
      <c r="O221" s="200"/>
    </row>
    <row r="222" spans="1:15" ht="11.25">
      <c r="A222" s="116"/>
      <c r="B222" s="157"/>
      <c r="C222" s="140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200"/>
      <c r="O222" s="200"/>
    </row>
    <row r="223" spans="1:15" ht="11.25">
      <c r="A223" s="116"/>
      <c r="B223" s="157"/>
      <c r="C223" s="140"/>
      <c r="D223" s="158"/>
      <c r="E223" s="159"/>
      <c r="F223" s="159"/>
      <c r="G223" s="159"/>
      <c r="H223" s="159"/>
      <c r="I223" s="159"/>
      <c r="J223" s="159"/>
      <c r="K223" s="159"/>
      <c r="L223" s="159"/>
      <c r="M223" s="159"/>
      <c r="N223" s="200"/>
      <c r="O223" s="200"/>
    </row>
    <row r="224" spans="1:15" ht="11.25">
      <c r="A224" s="116"/>
      <c r="B224" s="157"/>
      <c r="C224" s="140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200"/>
      <c r="O224" s="200"/>
    </row>
    <row r="225" spans="1:15" ht="11.25">
      <c r="A225" s="116"/>
      <c r="B225" s="157"/>
      <c r="C225" s="140"/>
      <c r="D225" s="158"/>
      <c r="E225" s="159"/>
      <c r="F225" s="159"/>
      <c r="G225" s="159"/>
      <c r="H225" s="159"/>
      <c r="I225" s="159"/>
      <c r="J225" s="159"/>
      <c r="K225" s="159"/>
      <c r="L225" s="159"/>
      <c r="M225" s="159"/>
      <c r="N225" s="200"/>
      <c r="O225" s="200"/>
    </row>
    <row r="226" spans="1:15" ht="11.25">
      <c r="A226" s="116"/>
      <c r="B226" s="157"/>
      <c r="C226" s="140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200"/>
      <c r="O226" s="200"/>
    </row>
    <row r="227" spans="1:15" ht="11.25">
      <c r="A227" s="116"/>
      <c r="B227" s="157"/>
      <c r="C227" s="140"/>
      <c r="D227" s="158"/>
      <c r="E227" s="159"/>
      <c r="F227" s="159"/>
      <c r="G227" s="159"/>
      <c r="H227" s="159"/>
      <c r="I227" s="159"/>
      <c r="J227" s="159"/>
      <c r="K227" s="159"/>
      <c r="L227" s="159"/>
      <c r="M227" s="159"/>
      <c r="N227" s="200"/>
      <c r="O227" s="200"/>
    </row>
    <row r="228" spans="1:15" ht="11.25">
      <c r="A228" s="116"/>
      <c r="B228" s="157"/>
      <c r="C228" s="140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200"/>
      <c r="O228" s="200"/>
    </row>
    <row r="229" spans="1:15" ht="11.25">
      <c r="A229" s="116"/>
      <c r="B229" s="157"/>
      <c r="C229" s="140"/>
      <c r="D229" s="158"/>
      <c r="E229" s="159"/>
      <c r="F229" s="159"/>
      <c r="G229" s="159"/>
      <c r="H229" s="159"/>
      <c r="I229" s="159"/>
      <c r="J229" s="159"/>
      <c r="K229" s="159"/>
      <c r="L229" s="159"/>
      <c r="M229" s="159"/>
      <c r="N229" s="200"/>
      <c r="O229" s="200"/>
    </row>
    <row r="230" spans="1:15" ht="11.25">
      <c r="A230" s="116"/>
      <c r="B230" s="157"/>
      <c r="C230" s="140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200"/>
      <c r="O230" s="200"/>
    </row>
    <row r="231" spans="1:15" ht="11.25">
      <c r="A231" s="116"/>
      <c r="B231" s="157"/>
      <c r="C231" s="140"/>
      <c r="D231" s="158"/>
      <c r="E231" s="159"/>
      <c r="F231" s="159"/>
      <c r="G231" s="159"/>
      <c r="H231" s="159"/>
      <c r="I231" s="159"/>
      <c r="J231" s="159"/>
      <c r="K231" s="159"/>
      <c r="L231" s="159"/>
      <c r="M231" s="159"/>
      <c r="N231" s="200"/>
      <c r="O231" s="200"/>
    </row>
    <row r="232" spans="1:15" ht="11.25">
      <c r="A232" s="116"/>
      <c r="B232" s="157"/>
      <c r="C232" s="140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200"/>
      <c r="O232" s="200"/>
    </row>
    <row r="233" spans="1:15" ht="11.25">
      <c r="A233" s="116"/>
      <c r="B233" s="157"/>
      <c r="C233" s="140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200"/>
      <c r="O233" s="200"/>
    </row>
    <row r="234" spans="1:15" ht="11.25">
      <c r="A234" s="116"/>
      <c r="B234" s="157"/>
      <c r="C234" s="140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200"/>
      <c r="O234" s="200"/>
    </row>
    <row r="235" spans="1:15" ht="11.25">
      <c r="A235" s="116"/>
      <c r="B235" s="157"/>
      <c r="C235" s="140"/>
      <c r="D235" s="158"/>
      <c r="E235" s="159"/>
      <c r="F235" s="159"/>
      <c r="G235" s="159"/>
      <c r="H235" s="159"/>
      <c r="I235" s="159"/>
      <c r="J235" s="159"/>
      <c r="K235" s="159"/>
      <c r="L235" s="159"/>
      <c r="M235" s="159"/>
      <c r="N235" s="200"/>
      <c r="O235" s="200"/>
    </row>
    <row r="236" spans="1:15" ht="11.25">
      <c r="A236" s="116"/>
      <c r="B236" s="157"/>
      <c r="C236" s="140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200"/>
      <c r="O236" s="200"/>
    </row>
    <row r="237" spans="1:15" ht="11.25">
      <c r="A237" s="116"/>
      <c r="B237" s="157"/>
      <c r="C237" s="140"/>
      <c r="D237" s="158"/>
      <c r="E237" s="159"/>
      <c r="F237" s="159"/>
      <c r="G237" s="159"/>
      <c r="H237" s="159"/>
      <c r="I237" s="159"/>
      <c r="J237" s="159"/>
      <c r="K237" s="159"/>
      <c r="L237" s="159"/>
      <c r="M237" s="159"/>
      <c r="N237" s="200"/>
      <c r="O237" s="200"/>
    </row>
    <row r="238" spans="1:15" ht="11.25">
      <c r="A238" s="116"/>
      <c r="B238" s="157"/>
      <c r="C238" s="140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200"/>
      <c r="O238" s="200"/>
    </row>
    <row r="239" spans="1:15" ht="11.25">
      <c r="A239" s="116"/>
      <c r="B239" s="157"/>
      <c r="C239" s="140"/>
      <c r="D239" s="158"/>
      <c r="E239" s="159"/>
      <c r="F239" s="159"/>
      <c r="G239" s="159"/>
      <c r="H239" s="159"/>
      <c r="I239" s="159"/>
      <c r="J239" s="159"/>
      <c r="K239" s="159"/>
      <c r="L239" s="159"/>
      <c r="M239" s="159"/>
      <c r="N239" s="200"/>
      <c r="O239" s="200"/>
    </row>
    <row r="240" spans="1:15" ht="11.25">
      <c r="A240" s="116"/>
      <c r="B240" s="157"/>
      <c r="C240" s="140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200"/>
      <c r="O240" s="200"/>
    </row>
    <row r="241" spans="1:15" ht="11.25">
      <c r="A241" s="116"/>
      <c r="B241" s="157"/>
      <c r="C241" s="140"/>
      <c r="D241" s="158"/>
      <c r="E241" s="159"/>
      <c r="F241" s="159"/>
      <c r="G241" s="159"/>
      <c r="H241" s="159"/>
      <c r="I241" s="159"/>
      <c r="J241" s="159"/>
      <c r="K241" s="159"/>
      <c r="L241" s="159"/>
      <c r="M241" s="159"/>
      <c r="N241" s="200"/>
      <c r="O241" s="200"/>
    </row>
    <row r="242" spans="1:15" ht="11.25">
      <c r="A242" s="116"/>
      <c r="B242" s="157"/>
      <c r="C242" s="140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200"/>
      <c r="O242" s="200"/>
    </row>
    <row r="243" spans="1:15" ht="11.25">
      <c r="A243" s="116"/>
      <c r="B243" s="157"/>
      <c r="C243" s="140"/>
      <c r="D243" s="158"/>
      <c r="E243" s="159"/>
      <c r="F243" s="159"/>
      <c r="G243" s="159"/>
      <c r="H243" s="159"/>
      <c r="I243" s="159"/>
      <c r="J243" s="159"/>
      <c r="K243" s="159"/>
      <c r="L243" s="159"/>
      <c r="M243" s="159"/>
      <c r="N243" s="200"/>
      <c r="O243" s="200"/>
    </row>
    <row r="244" spans="1:15" ht="11.25">
      <c r="A244" s="116"/>
      <c r="B244" s="157"/>
      <c r="C244" s="140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200"/>
      <c r="O244" s="200"/>
    </row>
    <row r="245" spans="1:15" ht="11.25">
      <c r="A245" s="116"/>
      <c r="B245" s="157"/>
      <c r="C245" s="140"/>
      <c r="D245" s="158"/>
      <c r="E245" s="159"/>
      <c r="F245" s="159"/>
      <c r="G245" s="159"/>
      <c r="H245" s="159"/>
      <c r="I245" s="159"/>
      <c r="J245" s="159"/>
      <c r="K245" s="159"/>
      <c r="L245" s="159"/>
      <c r="M245" s="159"/>
      <c r="N245" s="200"/>
      <c r="O245" s="200"/>
    </row>
    <row r="246" spans="1:15" ht="11.25">
      <c r="A246" s="116"/>
      <c r="B246" s="157"/>
      <c r="C246" s="140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200"/>
      <c r="O246" s="200"/>
    </row>
    <row r="247" spans="1:15" ht="11.25">
      <c r="A247" s="116"/>
      <c r="B247" s="157"/>
      <c r="C247" s="140"/>
      <c r="D247" s="158"/>
      <c r="E247" s="159"/>
      <c r="F247" s="159"/>
      <c r="G247" s="159"/>
      <c r="H247" s="159"/>
      <c r="I247" s="159"/>
      <c r="J247" s="159"/>
      <c r="K247" s="159"/>
      <c r="L247" s="159"/>
      <c r="M247" s="159"/>
      <c r="N247" s="200"/>
      <c r="O247" s="200"/>
    </row>
    <row r="248" spans="1:15" ht="11.25">
      <c r="A248" s="116"/>
      <c r="B248" s="157"/>
      <c r="C248" s="140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200"/>
      <c r="O248" s="200"/>
    </row>
    <row r="249" spans="1:15" ht="11.25">
      <c r="A249" s="116"/>
      <c r="B249" s="157"/>
      <c r="C249" s="140"/>
      <c r="D249" s="158"/>
      <c r="E249" s="159"/>
      <c r="F249" s="159"/>
      <c r="G249" s="159"/>
      <c r="H249" s="159"/>
      <c r="I249" s="159"/>
      <c r="J249" s="159"/>
      <c r="K249" s="159"/>
      <c r="L249" s="159"/>
      <c r="M249" s="159"/>
      <c r="N249" s="200"/>
      <c r="O249" s="200"/>
    </row>
    <row r="250" spans="1:15" ht="11.25">
      <c r="A250" s="116"/>
      <c r="B250" s="157"/>
      <c r="C250" s="140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200"/>
      <c r="O250" s="200"/>
    </row>
    <row r="251" spans="1:15" ht="11.25">
      <c r="A251" s="116"/>
      <c r="B251" s="157"/>
      <c r="C251" s="140"/>
      <c r="D251" s="158"/>
      <c r="E251" s="159"/>
      <c r="F251" s="159"/>
      <c r="G251" s="159"/>
      <c r="H251" s="159"/>
      <c r="I251" s="159"/>
      <c r="J251" s="159"/>
      <c r="K251" s="159"/>
      <c r="L251" s="159"/>
      <c r="M251" s="159"/>
      <c r="N251" s="200"/>
      <c r="O251" s="200"/>
    </row>
    <row r="252" spans="1:15" ht="11.25">
      <c r="A252" s="116"/>
      <c r="B252" s="157"/>
      <c r="C252" s="140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200"/>
      <c r="O252" s="200"/>
    </row>
    <row r="253" spans="1:15" ht="11.25">
      <c r="A253" s="116"/>
      <c r="B253" s="157"/>
      <c r="C253" s="140"/>
      <c r="D253" s="158"/>
      <c r="E253" s="159"/>
      <c r="F253" s="159"/>
      <c r="G253" s="159"/>
      <c r="H253" s="159"/>
      <c r="I253" s="159"/>
      <c r="J253" s="159"/>
      <c r="K253" s="159"/>
      <c r="L253" s="159"/>
      <c r="M253" s="159"/>
      <c r="N253" s="200"/>
      <c r="O253" s="200"/>
    </row>
    <row r="254" spans="1:15" ht="11.25">
      <c r="A254" s="116"/>
      <c r="B254" s="157"/>
      <c r="C254" s="140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200"/>
      <c r="O254" s="200"/>
    </row>
    <row r="255" spans="1:15" ht="11.25">
      <c r="A255" s="116"/>
      <c r="B255" s="157"/>
      <c r="C255" s="140"/>
      <c r="D255" s="158"/>
      <c r="E255" s="159"/>
      <c r="F255" s="159"/>
      <c r="G255" s="159"/>
      <c r="H255" s="159"/>
      <c r="I255" s="159"/>
      <c r="J255" s="159"/>
      <c r="K255" s="159"/>
      <c r="L255" s="159"/>
      <c r="M255" s="159"/>
      <c r="N255" s="200"/>
      <c r="O255" s="200"/>
    </row>
    <row r="256" spans="1:15" ht="11.25">
      <c r="A256" s="116"/>
      <c r="B256" s="157"/>
      <c r="C256" s="140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200"/>
      <c r="O256" s="200"/>
    </row>
    <row r="257" spans="1:15" ht="11.25">
      <c r="A257" s="116"/>
      <c r="B257" s="157"/>
      <c r="C257" s="140"/>
      <c r="D257" s="158"/>
      <c r="E257" s="159"/>
      <c r="F257" s="159"/>
      <c r="G257" s="159"/>
      <c r="H257" s="159"/>
      <c r="I257" s="159"/>
      <c r="J257" s="159"/>
      <c r="K257" s="159"/>
      <c r="L257" s="159"/>
      <c r="M257" s="159"/>
      <c r="N257" s="200"/>
      <c r="O257" s="200"/>
    </row>
    <row r="258" spans="1:15" ht="11.25">
      <c r="A258" s="116"/>
      <c r="B258" s="157"/>
      <c r="C258" s="140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200"/>
      <c r="O258" s="200"/>
    </row>
    <row r="259" spans="1:15" ht="11.25">
      <c r="A259" s="116"/>
      <c r="B259" s="157"/>
      <c r="C259" s="140"/>
      <c r="D259" s="158"/>
      <c r="E259" s="159"/>
      <c r="F259" s="159"/>
      <c r="G259" s="159"/>
      <c r="H259" s="159"/>
      <c r="I259" s="159"/>
      <c r="J259" s="159"/>
      <c r="K259" s="159"/>
      <c r="L259" s="159"/>
      <c r="M259" s="159"/>
      <c r="N259" s="200"/>
      <c r="O259" s="200"/>
    </row>
    <row r="260" spans="1:15" ht="11.25">
      <c r="A260" s="116"/>
      <c r="B260" s="157"/>
      <c r="C260" s="140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200"/>
      <c r="O260" s="200"/>
    </row>
    <row r="261" spans="1:15" ht="11.25">
      <c r="A261" s="116"/>
      <c r="B261" s="157"/>
      <c r="C261" s="140"/>
      <c r="D261" s="158"/>
      <c r="E261" s="159"/>
      <c r="F261" s="159"/>
      <c r="G261" s="159"/>
      <c r="H261" s="159"/>
      <c r="I261" s="159"/>
      <c r="J261" s="159"/>
      <c r="K261" s="159"/>
      <c r="L261" s="159"/>
      <c r="M261" s="159"/>
      <c r="N261" s="200"/>
      <c r="O261" s="200"/>
    </row>
    <row r="262" spans="1:15" ht="11.25">
      <c r="A262" s="116"/>
      <c r="B262" s="157"/>
      <c r="C262" s="140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200"/>
      <c r="O262" s="200"/>
    </row>
    <row r="263" spans="1:15" ht="11.25">
      <c r="A263" s="116"/>
      <c r="B263" s="157"/>
      <c r="C263" s="140"/>
      <c r="D263" s="158"/>
      <c r="E263" s="159"/>
      <c r="F263" s="159"/>
      <c r="G263" s="159"/>
      <c r="H263" s="159"/>
      <c r="I263" s="159"/>
      <c r="J263" s="159"/>
      <c r="K263" s="159"/>
      <c r="L263" s="159"/>
      <c r="M263" s="159"/>
      <c r="N263" s="200"/>
      <c r="O263" s="200"/>
    </row>
    <row r="264" spans="1:15" ht="11.25">
      <c r="A264" s="116"/>
      <c r="B264" s="157"/>
      <c r="C264" s="140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200"/>
      <c r="O264" s="200"/>
    </row>
    <row r="265" spans="1:15" ht="11.25">
      <c r="A265" s="116"/>
      <c r="B265" s="157"/>
      <c r="C265" s="140"/>
      <c r="D265" s="158"/>
      <c r="E265" s="159"/>
      <c r="F265" s="159"/>
      <c r="G265" s="159"/>
      <c r="H265" s="159"/>
      <c r="I265" s="159"/>
      <c r="J265" s="159"/>
      <c r="K265" s="159"/>
      <c r="L265" s="159"/>
      <c r="M265" s="159"/>
      <c r="N265" s="200"/>
      <c r="O265" s="200"/>
    </row>
    <row r="266" spans="1:15" ht="11.25">
      <c r="A266" s="116"/>
      <c r="B266" s="157"/>
      <c r="C266" s="140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200"/>
      <c r="O266" s="200"/>
    </row>
    <row r="267" spans="1:15" ht="11.25">
      <c r="A267" s="116"/>
      <c r="B267" s="157"/>
      <c r="C267" s="140"/>
      <c r="D267" s="158"/>
      <c r="E267" s="159"/>
      <c r="F267" s="159"/>
      <c r="G267" s="159"/>
      <c r="H267" s="159"/>
      <c r="I267" s="159"/>
      <c r="J267" s="159"/>
      <c r="K267" s="159"/>
      <c r="L267" s="159"/>
      <c r="M267" s="159"/>
      <c r="N267" s="200"/>
      <c r="O267" s="200"/>
    </row>
    <row r="268" spans="1:15" ht="11.25">
      <c r="A268" s="116"/>
      <c r="B268" s="157"/>
      <c r="C268" s="140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200"/>
      <c r="O268" s="200"/>
    </row>
    <row r="269" spans="1:15" ht="11.25">
      <c r="A269" s="116"/>
      <c r="B269" s="157"/>
      <c r="C269" s="140"/>
      <c r="D269" s="158"/>
      <c r="E269" s="159"/>
      <c r="F269" s="159"/>
      <c r="G269" s="159"/>
      <c r="H269" s="159"/>
      <c r="I269" s="159"/>
      <c r="J269" s="159"/>
      <c r="K269" s="159"/>
      <c r="L269" s="159"/>
      <c r="M269" s="159"/>
      <c r="N269" s="200"/>
      <c r="O269" s="200"/>
    </row>
    <row r="270" spans="1:15" ht="11.25">
      <c r="A270" s="116"/>
      <c r="B270" s="157"/>
      <c r="C270" s="140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200"/>
      <c r="O270" s="200"/>
    </row>
    <row r="271" spans="1:15" ht="11.25">
      <c r="A271" s="116"/>
      <c r="B271" s="157"/>
      <c r="C271" s="140"/>
      <c r="D271" s="158"/>
      <c r="E271" s="159"/>
      <c r="F271" s="159"/>
      <c r="G271" s="159"/>
      <c r="H271" s="159"/>
      <c r="I271" s="159"/>
      <c r="J271" s="159"/>
      <c r="K271" s="159"/>
      <c r="L271" s="159"/>
      <c r="M271" s="159"/>
      <c r="N271" s="200"/>
      <c r="O271" s="200"/>
    </row>
    <row r="272" spans="1:15" ht="11.25">
      <c r="A272" s="116"/>
      <c r="B272" s="157"/>
      <c r="C272" s="140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200"/>
      <c r="O272" s="200"/>
    </row>
    <row r="273" spans="1:15" ht="11.25">
      <c r="A273" s="116"/>
      <c r="B273" s="157"/>
      <c r="C273" s="140"/>
      <c r="D273" s="158"/>
      <c r="E273" s="159"/>
      <c r="F273" s="159"/>
      <c r="G273" s="159"/>
      <c r="H273" s="159"/>
      <c r="I273" s="159"/>
      <c r="J273" s="159"/>
      <c r="K273" s="159"/>
      <c r="L273" s="159"/>
      <c r="M273" s="159"/>
      <c r="N273" s="200"/>
      <c r="O273" s="200"/>
    </row>
    <row r="274" spans="1:15" ht="11.25">
      <c r="A274" s="116"/>
      <c r="B274" s="157"/>
      <c r="C274" s="140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200"/>
      <c r="O274" s="200"/>
    </row>
    <row r="275" spans="1:15" ht="11.25">
      <c r="A275" s="116"/>
      <c r="B275" s="157"/>
      <c r="C275" s="140"/>
      <c r="D275" s="158"/>
      <c r="E275" s="159"/>
      <c r="F275" s="159"/>
      <c r="G275" s="159"/>
      <c r="H275" s="159"/>
      <c r="I275" s="159"/>
      <c r="J275" s="159"/>
      <c r="K275" s="159"/>
      <c r="L275" s="159"/>
      <c r="M275" s="159"/>
      <c r="N275" s="200"/>
      <c r="O275" s="200"/>
    </row>
    <row r="276" spans="1:15" ht="11.25">
      <c r="A276" s="116"/>
      <c r="B276" s="157"/>
      <c r="C276" s="140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200"/>
      <c r="O276" s="200"/>
    </row>
    <row r="277" spans="1:15" ht="11.25">
      <c r="A277" s="116"/>
      <c r="B277" s="157"/>
      <c r="C277" s="140"/>
      <c r="D277" s="158"/>
      <c r="E277" s="159"/>
      <c r="F277" s="159"/>
      <c r="G277" s="159"/>
      <c r="H277" s="159"/>
      <c r="I277" s="159"/>
      <c r="J277" s="159"/>
      <c r="K277" s="159"/>
      <c r="L277" s="159"/>
      <c r="M277" s="159"/>
      <c r="N277" s="200"/>
      <c r="O277" s="200"/>
    </row>
    <row r="278" spans="1:15" ht="11.25">
      <c r="A278" s="116"/>
      <c r="B278" s="157"/>
      <c r="C278" s="140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200"/>
      <c r="O278" s="200"/>
    </row>
    <row r="279" spans="1:15" ht="11.25">
      <c r="A279" s="116"/>
      <c r="B279" s="157"/>
      <c r="C279" s="140"/>
      <c r="D279" s="158"/>
      <c r="E279" s="159"/>
      <c r="F279" s="159"/>
      <c r="G279" s="159"/>
      <c r="H279" s="159"/>
      <c r="I279" s="159"/>
      <c r="J279" s="159"/>
      <c r="K279" s="159"/>
      <c r="L279" s="159"/>
      <c r="M279" s="159"/>
      <c r="N279" s="200"/>
      <c r="O279" s="200"/>
    </row>
    <row r="280" spans="1:15" ht="11.25">
      <c r="A280" s="116"/>
      <c r="B280" s="157"/>
      <c r="C280" s="140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200"/>
      <c r="O280" s="200"/>
    </row>
    <row r="281" spans="1:15" ht="11.25">
      <c r="A281" s="116"/>
      <c r="B281" s="157"/>
      <c r="C281" s="140"/>
      <c r="D281" s="158"/>
      <c r="E281" s="159"/>
      <c r="F281" s="159"/>
      <c r="G281" s="159"/>
      <c r="H281" s="159"/>
      <c r="I281" s="159"/>
      <c r="J281" s="159"/>
      <c r="K281" s="159"/>
      <c r="L281" s="159"/>
      <c r="M281" s="159"/>
      <c r="N281" s="200"/>
      <c r="O281" s="200"/>
    </row>
    <row r="282" spans="1:15" ht="11.25">
      <c r="A282" s="116"/>
      <c r="B282" s="157"/>
      <c r="C282" s="140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200"/>
      <c r="O282" s="200"/>
    </row>
    <row r="283" spans="1:15" ht="11.25">
      <c r="A283" s="116"/>
      <c r="B283" s="157"/>
      <c r="C283" s="140"/>
      <c r="D283" s="158"/>
      <c r="E283" s="159"/>
      <c r="F283" s="159"/>
      <c r="G283" s="159"/>
      <c r="H283" s="159"/>
      <c r="I283" s="159"/>
      <c r="J283" s="159"/>
      <c r="K283" s="159"/>
      <c r="L283" s="159"/>
      <c r="M283" s="159"/>
      <c r="N283" s="200"/>
      <c r="O283" s="200"/>
    </row>
    <row r="284" spans="1:15" ht="11.25">
      <c r="A284" s="116"/>
      <c r="B284" s="157"/>
      <c r="C284" s="140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200"/>
      <c r="O284" s="200"/>
    </row>
    <row r="285" spans="1:15" ht="11.25">
      <c r="A285" s="116"/>
      <c r="B285" s="157"/>
      <c r="C285" s="140"/>
      <c r="D285" s="158"/>
      <c r="E285" s="159"/>
      <c r="F285" s="159"/>
      <c r="G285" s="159"/>
      <c r="H285" s="159"/>
      <c r="I285" s="159"/>
      <c r="J285" s="159"/>
      <c r="K285" s="159"/>
      <c r="L285" s="159"/>
      <c r="M285" s="159"/>
      <c r="N285" s="200"/>
      <c r="O285" s="200"/>
    </row>
    <row r="286" spans="1:15" ht="11.25">
      <c r="A286" s="116"/>
      <c r="B286" s="157"/>
      <c r="C286" s="140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200"/>
      <c r="O286" s="200"/>
    </row>
    <row r="287" spans="1:15" ht="11.25">
      <c r="A287" s="116"/>
      <c r="B287" s="157"/>
      <c r="C287" s="140"/>
      <c r="D287" s="158"/>
      <c r="E287" s="159"/>
      <c r="F287" s="159"/>
      <c r="G287" s="159"/>
      <c r="H287" s="159"/>
      <c r="I287" s="159"/>
      <c r="J287" s="159"/>
      <c r="K287" s="159"/>
      <c r="L287" s="159"/>
      <c r="M287" s="159"/>
      <c r="N287" s="200"/>
      <c r="O287" s="200"/>
    </row>
    <row r="288" spans="1:15" ht="11.25">
      <c r="A288" s="116"/>
      <c r="B288" s="157"/>
      <c r="C288" s="140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200"/>
      <c r="O288" s="200"/>
    </row>
    <row r="289" spans="1:15" ht="11.25">
      <c r="A289" s="116"/>
      <c r="B289" s="157"/>
      <c r="C289" s="140"/>
      <c r="D289" s="158"/>
      <c r="E289" s="159"/>
      <c r="F289" s="159"/>
      <c r="G289" s="159"/>
      <c r="H289" s="159"/>
      <c r="I289" s="159"/>
      <c r="J289" s="159"/>
      <c r="K289" s="159"/>
      <c r="L289" s="159"/>
      <c r="M289" s="159"/>
      <c r="N289" s="200"/>
      <c r="O289" s="200"/>
    </row>
    <row r="290" spans="1:15" ht="11.25">
      <c r="A290" s="116"/>
      <c r="B290" s="157"/>
      <c r="C290" s="140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200"/>
      <c r="O290" s="200"/>
    </row>
    <row r="291" spans="1:15" ht="11.25">
      <c r="A291" s="116"/>
      <c r="B291" s="157"/>
      <c r="C291" s="140"/>
      <c r="D291" s="158"/>
      <c r="E291" s="159"/>
      <c r="F291" s="159"/>
      <c r="G291" s="159"/>
      <c r="H291" s="159"/>
      <c r="I291" s="159"/>
      <c r="J291" s="159"/>
      <c r="K291" s="159"/>
      <c r="L291" s="159"/>
      <c r="M291" s="159"/>
      <c r="N291" s="200"/>
      <c r="O291" s="200"/>
    </row>
    <row r="292" spans="1:15" ht="11.25">
      <c r="A292" s="116"/>
      <c r="B292" s="157"/>
      <c r="C292" s="140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200"/>
      <c r="O292" s="200"/>
    </row>
    <row r="293" spans="1:15" ht="11.25">
      <c r="A293" s="116"/>
      <c r="B293" s="157"/>
      <c r="C293" s="140"/>
      <c r="D293" s="158"/>
      <c r="E293" s="159"/>
      <c r="F293" s="159"/>
      <c r="G293" s="159"/>
      <c r="H293" s="159"/>
      <c r="I293" s="159"/>
      <c r="J293" s="159"/>
      <c r="K293" s="159"/>
      <c r="L293" s="159"/>
      <c r="M293" s="159"/>
      <c r="N293" s="200"/>
      <c r="O293" s="200"/>
    </row>
    <row r="294" spans="1:15" ht="11.25">
      <c r="A294" s="116"/>
      <c r="B294" s="157"/>
      <c r="C294" s="140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200"/>
      <c r="O294" s="200"/>
    </row>
    <row r="295" spans="1:15" ht="11.25">
      <c r="A295" s="116"/>
      <c r="B295" s="157"/>
      <c r="C295" s="140"/>
      <c r="D295" s="158"/>
      <c r="E295" s="159"/>
      <c r="F295" s="159"/>
      <c r="G295" s="159"/>
      <c r="H295" s="159"/>
      <c r="I295" s="159"/>
      <c r="J295" s="159"/>
      <c r="K295" s="159"/>
      <c r="L295" s="159"/>
      <c r="M295" s="159"/>
      <c r="N295" s="200"/>
      <c r="O295" s="200"/>
    </row>
    <row r="296" spans="1:15" ht="11.25">
      <c r="A296" s="116"/>
      <c r="B296" s="157"/>
      <c r="C296" s="140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200"/>
      <c r="O296" s="200"/>
    </row>
    <row r="297" spans="1:15" ht="11.25">
      <c r="A297" s="116"/>
      <c r="B297" s="157"/>
      <c r="C297" s="140"/>
      <c r="D297" s="158"/>
      <c r="E297" s="159"/>
      <c r="F297" s="159"/>
      <c r="G297" s="159"/>
      <c r="H297" s="159"/>
      <c r="I297" s="159"/>
      <c r="J297" s="159"/>
      <c r="K297" s="159"/>
      <c r="L297" s="159"/>
      <c r="M297" s="159"/>
      <c r="N297" s="200"/>
      <c r="O297" s="200"/>
    </row>
    <row r="298" spans="1:15" ht="11.25">
      <c r="A298" s="116"/>
      <c r="B298" s="157"/>
      <c r="C298" s="140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200"/>
      <c r="O298" s="200"/>
    </row>
    <row r="299" spans="1:15" ht="11.25">
      <c r="A299" s="116"/>
      <c r="B299" s="157"/>
      <c r="C299" s="140"/>
      <c r="D299" s="158"/>
      <c r="E299" s="159"/>
      <c r="F299" s="159"/>
      <c r="G299" s="159"/>
      <c r="H299" s="159"/>
      <c r="I299" s="159"/>
      <c r="J299" s="159"/>
      <c r="K299" s="159"/>
      <c r="L299" s="159"/>
      <c r="M299" s="159"/>
      <c r="N299" s="200"/>
      <c r="O299" s="200"/>
    </row>
    <row r="300" spans="1:15" ht="11.25">
      <c r="A300" s="116"/>
      <c r="B300" s="157"/>
      <c r="C300" s="140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200"/>
      <c r="O300" s="200"/>
    </row>
    <row r="301" spans="1:15" ht="11.25">
      <c r="A301" s="116"/>
      <c r="B301" s="157"/>
      <c r="C301" s="140"/>
      <c r="D301" s="158"/>
      <c r="E301" s="159"/>
      <c r="F301" s="159"/>
      <c r="G301" s="159"/>
      <c r="H301" s="159"/>
      <c r="I301" s="159"/>
      <c r="J301" s="159"/>
      <c r="K301" s="159"/>
      <c r="L301" s="159"/>
      <c r="M301" s="159"/>
      <c r="N301" s="200"/>
      <c r="O301" s="200"/>
    </row>
    <row r="302" spans="1:15" ht="11.25">
      <c r="A302" s="116"/>
      <c r="B302" s="157"/>
      <c r="C302" s="140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200"/>
      <c r="O302" s="200"/>
    </row>
    <row r="303" spans="1:15" ht="11.25">
      <c r="A303" s="116"/>
      <c r="B303" s="157"/>
      <c r="C303" s="140"/>
      <c r="D303" s="158"/>
      <c r="E303" s="159"/>
      <c r="F303" s="159"/>
      <c r="G303" s="159"/>
      <c r="H303" s="159"/>
      <c r="I303" s="159"/>
      <c r="J303" s="159"/>
      <c r="K303" s="159"/>
      <c r="L303" s="159"/>
      <c r="M303" s="159"/>
      <c r="N303" s="200"/>
      <c r="O303" s="200"/>
    </row>
    <row r="304" spans="1:15" ht="11.25">
      <c r="A304" s="116"/>
      <c r="B304" s="157"/>
      <c r="C304" s="140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200"/>
      <c r="O304" s="200"/>
    </row>
    <row r="305" spans="1:15" ht="11.25">
      <c r="A305" s="116"/>
      <c r="B305" s="157"/>
      <c r="C305" s="140"/>
      <c r="D305" s="158"/>
      <c r="E305" s="159"/>
      <c r="F305" s="159"/>
      <c r="G305" s="159"/>
      <c r="H305" s="159"/>
      <c r="I305" s="159"/>
      <c r="J305" s="159"/>
      <c r="K305" s="159"/>
      <c r="L305" s="159"/>
      <c r="M305" s="159"/>
      <c r="N305" s="200"/>
      <c r="O305" s="200"/>
    </row>
    <row r="306" spans="1:15" ht="11.25">
      <c r="A306" s="116"/>
      <c r="B306" s="157"/>
      <c r="C306" s="140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200"/>
      <c r="O306" s="200"/>
    </row>
    <row r="307" spans="1:15" ht="11.25">
      <c r="A307" s="116"/>
      <c r="B307" s="157"/>
      <c r="C307" s="140"/>
      <c r="D307" s="158"/>
      <c r="E307" s="159"/>
      <c r="F307" s="159"/>
      <c r="G307" s="159"/>
      <c r="H307" s="159"/>
      <c r="I307" s="159"/>
      <c r="J307" s="159"/>
      <c r="K307" s="159"/>
      <c r="L307" s="159"/>
      <c r="M307" s="159"/>
      <c r="N307" s="200"/>
      <c r="O307" s="200"/>
    </row>
    <row r="308" spans="1:15" ht="11.25">
      <c r="A308" s="116"/>
      <c r="B308" s="157"/>
      <c r="C308" s="140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200"/>
      <c r="O308" s="200"/>
    </row>
    <row r="309" spans="1:15" ht="11.25">
      <c r="A309" s="116"/>
      <c r="B309" s="157"/>
      <c r="C309" s="140"/>
      <c r="D309" s="158"/>
      <c r="E309" s="159"/>
      <c r="F309" s="159"/>
      <c r="G309" s="159"/>
      <c r="H309" s="159"/>
      <c r="I309" s="159"/>
      <c r="J309" s="159"/>
      <c r="K309" s="159"/>
      <c r="L309" s="159"/>
      <c r="M309" s="159"/>
      <c r="N309" s="200"/>
      <c r="O309" s="200"/>
    </row>
    <row r="310" spans="1:15" ht="11.25">
      <c r="A310" s="116"/>
      <c r="B310" s="157"/>
      <c r="C310" s="140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200"/>
      <c r="O310" s="200"/>
    </row>
    <row r="311" spans="1:15" ht="11.25">
      <c r="A311" s="116"/>
      <c r="B311" s="157"/>
      <c r="C311" s="140"/>
      <c r="D311" s="158"/>
      <c r="E311" s="159"/>
      <c r="F311" s="159"/>
      <c r="G311" s="159"/>
      <c r="H311" s="159"/>
      <c r="I311" s="159"/>
      <c r="J311" s="159"/>
      <c r="K311" s="159"/>
      <c r="L311" s="159"/>
      <c r="M311" s="159"/>
      <c r="N311" s="200"/>
      <c r="O311" s="200"/>
    </row>
    <row r="312" spans="1:15" ht="11.25">
      <c r="A312" s="116"/>
      <c r="B312" s="157"/>
      <c r="C312" s="140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200"/>
      <c r="O312" s="200"/>
    </row>
    <row r="313" spans="1:15" ht="11.25">
      <c r="A313" s="116"/>
      <c r="B313" s="157"/>
      <c r="C313" s="140"/>
      <c r="D313" s="158"/>
      <c r="E313" s="159"/>
      <c r="F313" s="159"/>
      <c r="G313" s="159"/>
      <c r="H313" s="159"/>
      <c r="I313" s="159"/>
      <c r="J313" s="159"/>
      <c r="K313" s="159"/>
      <c r="L313" s="159"/>
      <c r="M313" s="159"/>
      <c r="N313" s="200"/>
      <c r="O313" s="200"/>
    </row>
    <row r="314" spans="1:15" ht="11.25">
      <c r="A314" s="116"/>
      <c r="B314" s="157"/>
      <c r="C314" s="140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200"/>
      <c r="O314" s="200"/>
    </row>
    <row r="315" spans="1:15" ht="11.25">
      <c r="A315" s="116"/>
      <c r="B315" s="157"/>
      <c r="C315" s="140"/>
      <c r="D315" s="158"/>
      <c r="E315" s="159"/>
      <c r="F315" s="159"/>
      <c r="G315" s="159"/>
      <c r="H315" s="159"/>
      <c r="I315" s="159"/>
      <c r="J315" s="159"/>
      <c r="K315" s="159"/>
      <c r="L315" s="159"/>
      <c r="M315" s="159"/>
      <c r="N315" s="200"/>
      <c r="O315" s="200"/>
    </row>
    <row r="316" spans="1:15" ht="11.25">
      <c r="A316" s="116"/>
      <c r="B316" s="157"/>
      <c r="C316" s="140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200"/>
      <c r="O316" s="200"/>
    </row>
    <row r="317" spans="1:15" ht="11.25">
      <c r="A317" s="116"/>
      <c r="B317" s="157"/>
      <c r="C317" s="140"/>
      <c r="D317" s="158"/>
      <c r="E317" s="159"/>
      <c r="F317" s="159"/>
      <c r="G317" s="159"/>
      <c r="H317" s="159"/>
      <c r="I317" s="159"/>
      <c r="J317" s="159"/>
      <c r="K317" s="159"/>
      <c r="L317" s="159"/>
      <c r="M317" s="159"/>
      <c r="N317" s="200"/>
      <c r="O317" s="200"/>
    </row>
    <row r="318" spans="1:15" ht="11.25">
      <c r="A318" s="116"/>
      <c r="B318" s="157"/>
      <c r="C318" s="140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200"/>
      <c r="O318" s="200"/>
    </row>
    <row r="319" spans="1:15" ht="11.25">
      <c r="A319" s="116"/>
      <c r="B319" s="157"/>
      <c r="C319" s="140"/>
      <c r="D319" s="158"/>
      <c r="E319" s="159"/>
      <c r="F319" s="159"/>
      <c r="G319" s="159"/>
      <c r="H319" s="159"/>
      <c r="I319" s="159"/>
      <c r="J319" s="159"/>
      <c r="K319" s="159"/>
      <c r="L319" s="159"/>
      <c r="M319" s="159"/>
      <c r="N319" s="200"/>
      <c r="O319" s="200"/>
    </row>
    <row r="320" spans="1:15" ht="11.25">
      <c r="A320" s="116"/>
      <c r="B320" s="157"/>
      <c r="C320" s="140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200"/>
      <c r="O320" s="200"/>
    </row>
    <row r="321" spans="1:15" ht="11.25">
      <c r="A321" s="116"/>
      <c r="B321" s="157"/>
      <c r="C321" s="140"/>
      <c r="D321" s="158"/>
      <c r="E321" s="159"/>
      <c r="F321" s="159"/>
      <c r="G321" s="159"/>
      <c r="H321" s="159"/>
      <c r="I321" s="159"/>
      <c r="J321" s="159"/>
      <c r="K321" s="159"/>
      <c r="L321" s="159"/>
      <c r="M321" s="159"/>
      <c r="N321" s="200"/>
      <c r="O321" s="200"/>
    </row>
    <row r="322" spans="1:15" ht="11.25">
      <c r="A322" s="116"/>
      <c r="B322" s="157"/>
      <c r="C322" s="140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200"/>
      <c r="O322" s="200"/>
    </row>
    <row r="323" spans="1:15" ht="11.25">
      <c r="A323" s="116"/>
      <c r="B323" s="157"/>
      <c r="C323" s="140"/>
      <c r="D323" s="158"/>
      <c r="E323" s="159"/>
      <c r="F323" s="159"/>
      <c r="G323" s="159"/>
      <c r="H323" s="159"/>
      <c r="I323" s="159"/>
      <c r="J323" s="159"/>
      <c r="K323" s="159"/>
      <c r="L323" s="159"/>
      <c r="M323" s="159"/>
      <c r="N323" s="200"/>
      <c r="O323" s="200"/>
    </row>
    <row r="324" spans="1:15" ht="11.25">
      <c r="A324" s="116"/>
      <c r="B324" s="157"/>
      <c r="C324" s="140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200"/>
      <c r="O324" s="200"/>
    </row>
    <row r="325" spans="1:15" ht="11.25">
      <c r="A325" s="116"/>
      <c r="B325" s="157"/>
      <c r="C325" s="140"/>
      <c r="D325" s="158"/>
      <c r="E325" s="159"/>
      <c r="F325" s="159"/>
      <c r="G325" s="159"/>
      <c r="H325" s="159"/>
      <c r="I325" s="159"/>
      <c r="J325" s="159"/>
      <c r="K325" s="159"/>
      <c r="L325" s="159"/>
      <c r="M325" s="159"/>
      <c r="N325" s="200"/>
      <c r="O325" s="200"/>
    </row>
    <row r="326" spans="1:15" ht="11.25">
      <c r="A326" s="116"/>
      <c r="B326" s="157"/>
      <c r="C326" s="140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200"/>
      <c r="O326" s="200"/>
    </row>
    <row r="327" spans="1:15" ht="11.25">
      <c r="A327" s="116"/>
      <c r="B327" s="157"/>
      <c r="C327" s="140"/>
      <c r="D327" s="158"/>
      <c r="E327" s="159"/>
      <c r="F327" s="159"/>
      <c r="G327" s="159"/>
      <c r="H327" s="159"/>
      <c r="I327" s="159"/>
      <c r="J327" s="159"/>
      <c r="K327" s="159"/>
      <c r="L327" s="159"/>
      <c r="M327" s="159"/>
      <c r="N327" s="200"/>
      <c r="O327" s="200"/>
    </row>
    <row r="328" spans="1:15" ht="11.25">
      <c r="A328" s="116"/>
      <c r="B328" s="157"/>
      <c r="C328" s="140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200"/>
      <c r="O328" s="200"/>
    </row>
    <row r="329" spans="1:15" ht="11.25">
      <c r="A329" s="116"/>
      <c r="B329" s="157"/>
      <c r="C329" s="140"/>
      <c r="D329" s="158"/>
      <c r="E329" s="159"/>
      <c r="F329" s="159"/>
      <c r="G329" s="159"/>
      <c r="H329" s="159"/>
      <c r="I329" s="159"/>
      <c r="J329" s="159"/>
      <c r="K329" s="159"/>
      <c r="L329" s="159"/>
      <c r="M329" s="159"/>
      <c r="N329" s="200"/>
      <c r="O329" s="200"/>
    </row>
    <row r="330" spans="1:15" ht="11.25">
      <c r="A330" s="116"/>
      <c r="B330" s="157"/>
      <c r="C330" s="140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200"/>
      <c r="O330" s="200"/>
    </row>
    <row r="331" spans="1:15" ht="11.25">
      <c r="A331" s="116"/>
      <c r="B331" s="157"/>
      <c r="C331" s="140"/>
      <c r="D331" s="158"/>
      <c r="E331" s="159"/>
      <c r="F331" s="159"/>
      <c r="G331" s="159"/>
      <c r="H331" s="159"/>
      <c r="I331" s="159"/>
      <c r="J331" s="159"/>
      <c r="K331" s="159"/>
      <c r="L331" s="159"/>
      <c r="M331" s="159"/>
      <c r="N331" s="200"/>
      <c r="O331" s="200"/>
    </row>
    <row r="332" spans="1:15" ht="11.25">
      <c r="A332" s="116"/>
      <c r="B332" s="157"/>
      <c r="C332" s="140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200"/>
      <c r="O332" s="200"/>
    </row>
    <row r="333" spans="1:15" ht="11.25">
      <c r="A333" s="116"/>
      <c r="B333" s="157"/>
      <c r="C333" s="140"/>
      <c r="D333" s="158"/>
      <c r="E333" s="159"/>
      <c r="F333" s="159"/>
      <c r="G333" s="159"/>
      <c r="H333" s="159"/>
      <c r="I333" s="159"/>
      <c r="J333" s="159"/>
      <c r="K333" s="159"/>
      <c r="L333" s="159"/>
      <c r="M333" s="159"/>
      <c r="N333" s="200"/>
      <c r="O333" s="200"/>
    </row>
    <row r="334" spans="1:15" ht="11.25">
      <c r="A334" s="116"/>
      <c r="B334" s="157"/>
      <c r="C334" s="140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200"/>
      <c r="O334" s="200"/>
    </row>
    <row r="335" spans="1:15" ht="11.25">
      <c r="A335" s="116"/>
      <c r="B335" s="157"/>
      <c r="C335" s="140"/>
      <c r="D335" s="158"/>
      <c r="E335" s="159"/>
      <c r="F335" s="159"/>
      <c r="G335" s="159"/>
      <c r="H335" s="159"/>
      <c r="I335" s="159"/>
      <c r="J335" s="159"/>
      <c r="K335" s="159"/>
      <c r="L335" s="159"/>
      <c r="M335" s="159"/>
      <c r="N335" s="200"/>
      <c r="O335" s="200"/>
    </row>
    <row r="336" spans="1:15" ht="11.25">
      <c r="A336" s="116"/>
      <c r="B336" s="157"/>
      <c r="C336" s="140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200"/>
      <c r="O336" s="200"/>
    </row>
    <row r="337" spans="1:15" ht="11.25">
      <c r="A337" s="116"/>
      <c r="B337" s="157"/>
      <c r="C337" s="140"/>
      <c r="D337" s="158"/>
      <c r="E337" s="159"/>
      <c r="F337" s="159"/>
      <c r="G337" s="159"/>
      <c r="H337" s="159"/>
      <c r="I337" s="159"/>
      <c r="J337" s="159"/>
      <c r="K337" s="159"/>
      <c r="L337" s="159"/>
      <c r="M337" s="159"/>
      <c r="N337" s="200"/>
      <c r="O337" s="200"/>
    </row>
    <row r="338" spans="1:15" ht="11.25">
      <c r="A338" s="116"/>
      <c r="B338" s="157"/>
      <c r="C338" s="140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200"/>
      <c r="O338" s="200"/>
    </row>
    <row r="339" spans="5:15" ht="10.5">
      <c r="E339" s="216"/>
      <c r="N339" s="200"/>
      <c r="O339" s="200"/>
    </row>
    <row r="340" spans="5:15" ht="10.5">
      <c r="E340" s="216"/>
      <c r="N340" s="200"/>
      <c r="O340" s="200"/>
    </row>
    <row r="341" spans="5:15" ht="10.5">
      <c r="E341" s="216"/>
      <c r="N341" s="200"/>
      <c r="O341" s="200"/>
    </row>
    <row r="342" spans="5:15" ht="10.5">
      <c r="E342" s="216"/>
      <c r="N342" s="200"/>
      <c r="O342" s="200"/>
    </row>
    <row r="343" spans="5:15" ht="10.5">
      <c r="E343" s="216"/>
      <c r="N343" s="200"/>
      <c r="O343" s="200"/>
    </row>
    <row r="344" spans="5:15" ht="10.5">
      <c r="E344" s="216"/>
      <c r="N344" s="200"/>
      <c r="O344" s="200"/>
    </row>
    <row r="345" spans="5:15" ht="10.5">
      <c r="E345" s="216"/>
      <c r="N345" s="200"/>
      <c r="O345" s="200"/>
    </row>
    <row r="346" spans="5:15" ht="10.5">
      <c r="E346" s="216"/>
      <c r="N346" s="200"/>
      <c r="O346" s="200"/>
    </row>
    <row r="347" spans="5:15" ht="10.5">
      <c r="E347" s="216"/>
      <c r="N347" s="200"/>
      <c r="O347" s="200"/>
    </row>
    <row r="348" spans="5:15" ht="10.5">
      <c r="E348" s="216"/>
      <c r="N348" s="200"/>
      <c r="O348" s="200"/>
    </row>
    <row r="349" spans="5:15" ht="10.5">
      <c r="E349" s="216"/>
      <c r="N349" s="200"/>
      <c r="O349" s="200"/>
    </row>
    <row r="350" spans="5:15" ht="10.5">
      <c r="E350" s="216"/>
      <c r="N350" s="200"/>
      <c r="O350" s="200"/>
    </row>
    <row r="351" spans="5:15" ht="10.5">
      <c r="E351" s="216"/>
      <c r="N351" s="200"/>
      <c r="O351" s="200"/>
    </row>
    <row r="352" spans="5:15" ht="10.5">
      <c r="E352" s="216"/>
      <c r="N352" s="200"/>
      <c r="O352" s="200"/>
    </row>
    <row r="353" spans="5:15" ht="10.5">
      <c r="E353" s="216"/>
      <c r="N353" s="200"/>
      <c r="O353" s="200"/>
    </row>
    <row r="354" spans="5:15" ht="10.5">
      <c r="E354" s="216"/>
      <c r="N354" s="200"/>
      <c r="O354" s="200"/>
    </row>
    <row r="355" spans="5:15" ht="10.5">
      <c r="E355" s="216"/>
      <c r="N355" s="200"/>
      <c r="O355" s="200"/>
    </row>
    <row r="356" spans="5:15" ht="10.5">
      <c r="E356" s="216"/>
      <c r="N356" s="200"/>
      <c r="O356" s="200"/>
    </row>
    <row r="357" spans="5:15" ht="10.5">
      <c r="E357" s="216"/>
      <c r="N357" s="200"/>
      <c r="O357" s="200"/>
    </row>
    <row r="358" spans="5:15" ht="10.5">
      <c r="E358" s="216"/>
      <c r="N358" s="200"/>
      <c r="O358" s="200"/>
    </row>
    <row r="359" spans="5:15" ht="10.5">
      <c r="E359" s="216"/>
      <c r="N359" s="200"/>
      <c r="O359" s="200"/>
    </row>
    <row r="360" spans="5:15" ht="10.5">
      <c r="E360" s="216"/>
      <c r="N360" s="200"/>
      <c r="O360" s="200"/>
    </row>
    <row r="361" spans="5:15" ht="10.5">
      <c r="E361" s="216"/>
      <c r="N361" s="200"/>
      <c r="O361" s="200"/>
    </row>
    <row r="362" spans="5:15" ht="10.5">
      <c r="E362" s="216"/>
      <c r="N362" s="200"/>
      <c r="O362" s="200"/>
    </row>
    <row r="363" spans="5:15" ht="10.5">
      <c r="E363" s="216"/>
      <c r="N363" s="200"/>
      <c r="O363" s="200"/>
    </row>
    <row r="364" spans="5:15" ht="10.5">
      <c r="E364" s="216"/>
      <c r="N364" s="200"/>
      <c r="O364" s="200"/>
    </row>
    <row r="365" spans="5:15" ht="10.5">
      <c r="E365" s="216"/>
      <c r="N365" s="200"/>
      <c r="O365" s="200"/>
    </row>
    <row r="366" spans="5:15" ht="10.5">
      <c r="E366" s="216"/>
      <c r="N366" s="200"/>
      <c r="O366" s="200"/>
    </row>
    <row r="367" spans="5:15" ht="10.5">
      <c r="E367" s="216"/>
      <c r="N367" s="200"/>
      <c r="O367" s="200"/>
    </row>
    <row r="368" spans="5:15" ht="10.5">
      <c r="E368" s="216"/>
      <c r="N368" s="200"/>
      <c r="O368" s="200"/>
    </row>
    <row r="369" spans="5:15" ht="10.5">
      <c r="E369" s="216"/>
      <c r="N369" s="200"/>
      <c r="O369" s="200"/>
    </row>
    <row r="370" spans="5:15" ht="10.5">
      <c r="E370" s="216"/>
      <c r="N370" s="200"/>
      <c r="O370" s="200"/>
    </row>
    <row r="371" spans="5:15" ht="10.5">
      <c r="E371" s="216"/>
      <c r="N371" s="200"/>
      <c r="O371" s="200"/>
    </row>
    <row r="372" spans="5:15" ht="10.5">
      <c r="E372" s="216"/>
      <c r="N372" s="200"/>
      <c r="O372" s="200"/>
    </row>
    <row r="373" spans="5:15" ht="10.5">
      <c r="E373" s="216"/>
      <c r="N373" s="200"/>
      <c r="O373" s="200"/>
    </row>
    <row r="374" spans="5:15" ht="10.5">
      <c r="E374" s="216"/>
      <c r="N374" s="200"/>
      <c r="O374" s="200"/>
    </row>
    <row r="375" spans="5:15" ht="10.5">
      <c r="E375" s="216"/>
      <c r="N375" s="200"/>
      <c r="O375" s="200"/>
    </row>
    <row r="376" spans="5:15" ht="10.5">
      <c r="E376" s="216"/>
      <c r="N376" s="200"/>
      <c r="O376" s="200"/>
    </row>
    <row r="377" spans="5:15" ht="10.5">
      <c r="E377" s="216"/>
      <c r="N377" s="200"/>
      <c r="O377" s="200"/>
    </row>
    <row r="378" spans="5:15" ht="10.5">
      <c r="E378" s="216"/>
      <c r="N378" s="200"/>
      <c r="O378" s="200"/>
    </row>
    <row r="379" spans="5:15" ht="10.5">
      <c r="E379" s="216"/>
      <c r="N379" s="200"/>
      <c r="O379" s="200"/>
    </row>
    <row r="380" spans="5:15" ht="10.5">
      <c r="E380" s="216"/>
      <c r="N380" s="200"/>
      <c r="O380" s="200"/>
    </row>
    <row r="381" spans="5:15" ht="10.5">
      <c r="E381" s="216"/>
      <c r="N381" s="200"/>
      <c r="O381" s="200"/>
    </row>
    <row r="382" spans="5:15" ht="10.5">
      <c r="E382" s="216"/>
      <c r="N382" s="200"/>
      <c r="O382" s="200"/>
    </row>
    <row r="383" spans="5:15" ht="10.5">
      <c r="E383" s="216"/>
      <c r="N383" s="200"/>
      <c r="O383" s="200"/>
    </row>
    <row r="384" spans="5:15" ht="10.5">
      <c r="E384" s="216"/>
      <c r="N384" s="200"/>
      <c r="O384" s="200"/>
    </row>
    <row r="385" spans="5:15" ht="10.5">
      <c r="E385" s="216"/>
      <c r="N385" s="200"/>
      <c r="O385" s="200"/>
    </row>
    <row r="386" spans="5:15" ht="10.5">
      <c r="E386" s="216"/>
      <c r="N386" s="200"/>
      <c r="O386" s="200"/>
    </row>
    <row r="387" spans="5:15" ht="10.5">
      <c r="E387" s="216"/>
      <c r="N387" s="200"/>
      <c r="O387" s="200"/>
    </row>
    <row r="388" spans="5:15" ht="10.5">
      <c r="E388" s="216"/>
      <c r="N388" s="200"/>
      <c r="O388" s="200"/>
    </row>
    <row r="389" spans="5:15" ht="10.5">
      <c r="E389" s="216"/>
      <c r="N389" s="200"/>
      <c r="O389" s="200"/>
    </row>
    <row r="390" spans="5:15" ht="10.5">
      <c r="E390" s="216"/>
      <c r="N390" s="200"/>
      <c r="O390" s="200"/>
    </row>
    <row r="391" spans="5:15" ht="10.5">
      <c r="E391" s="216"/>
      <c r="N391" s="200"/>
      <c r="O391" s="200"/>
    </row>
    <row r="392" spans="5:15" ht="10.5">
      <c r="E392" s="216"/>
      <c r="N392" s="200"/>
      <c r="O392" s="200"/>
    </row>
    <row r="393" spans="5:15" ht="10.5">
      <c r="E393" s="216"/>
      <c r="N393" s="200"/>
      <c r="O393" s="200"/>
    </row>
    <row r="394" spans="5:15" ht="10.5">
      <c r="E394" s="216"/>
      <c r="N394" s="200"/>
      <c r="O394" s="200"/>
    </row>
    <row r="395" spans="5:15" ht="10.5">
      <c r="E395" s="216"/>
      <c r="N395" s="200"/>
      <c r="O395" s="200"/>
    </row>
    <row r="396" spans="5:15" ht="10.5">
      <c r="E396" s="216"/>
      <c r="N396" s="200"/>
      <c r="O396" s="200"/>
    </row>
    <row r="397" spans="5:15" ht="10.5">
      <c r="E397" s="216"/>
      <c r="N397" s="200"/>
      <c r="O397" s="200"/>
    </row>
    <row r="398" spans="5:15" ht="10.5">
      <c r="E398" s="216"/>
      <c r="N398" s="200"/>
      <c r="O398" s="200"/>
    </row>
    <row r="399" spans="5:15" ht="10.5">
      <c r="E399" s="216"/>
      <c r="N399" s="200"/>
      <c r="O399" s="200"/>
    </row>
    <row r="400" spans="5:15" ht="10.5">
      <c r="E400" s="216"/>
      <c r="N400" s="200"/>
      <c r="O400" s="200"/>
    </row>
    <row r="401" spans="5:15" ht="10.5">
      <c r="E401" s="216"/>
      <c r="N401" s="200"/>
      <c r="O401" s="200"/>
    </row>
    <row r="402" spans="5:15" ht="10.5">
      <c r="E402" s="216"/>
      <c r="N402" s="200"/>
      <c r="O402" s="200"/>
    </row>
    <row r="403" spans="5:15" ht="10.5">
      <c r="E403" s="216"/>
      <c r="N403" s="200"/>
      <c r="O403" s="200"/>
    </row>
    <row r="404" spans="5:15" ht="10.5">
      <c r="E404" s="216"/>
      <c r="N404" s="200"/>
      <c r="O404" s="200"/>
    </row>
    <row r="405" spans="5:15" ht="10.5">
      <c r="E405" s="216"/>
      <c r="N405" s="200"/>
      <c r="O405" s="200"/>
    </row>
    <row r="406" spans="5:15" ht="10.5">
      <c r="E406" s="216"/>
      <c r="N406" s="200"/>
      <c r="O406" s="200"/>
    </row>
    <row r="407" spans="5:15" ht="10.5">
      <c r="E407" s="216"/>
      <c r="N407" s="200"/>
      <c r="O407" s="200"/>
    </row>
    <row r="408" spans="5:15" ht="10.5">
      <c r="E408" s="216"/>
      <c r="N408" s="200"/>
      <c r="O408" s="200"/>
    </row>
    <row r="409" spans="5:15" ht="10.5">
      <c r="E409" s="216"/>
      <c r="N409" s="200"/>
      <c r="O409" s="200"/>
    </row>
    <row r="410" spans="5:15" ht="10.5">
      <c r="E410" s="216"/>
      <c r="N410" s="200"/>
      <c r="O410" s="200"/>
    </row>
    <row r="411" spans="5:15" ht="10.5">
      <c r="E411" s="216"/>
      <c r="N411" s="200"/>
      <c r="O411" s="200"/>
    </row>
    <row r="412" spans="5:15" ht="10.5">
      <c r="E412" s="216"/>
      <c r="N412" s="200"/>
      <c r="O412" s="200"/>
    </row>
    <row r="413" spans="5:15" ht="10.5">
      <c r="E413" s="216"/>
      <c r="N413" s="200"/>
      <c r="O413" s="200"/>
    </row>
    <row r="414" spans="5:15" ht="10.5">
      <c r="E414" s="216"/>
      <c r="N414" s="200"/>
      <c r="O414" s="200"/>
    </row>
    <row r="415" spans="5:15" ht="10.5">
      <c r="E415" s="216"/>
      <c r="N415" s="200"/>
      <c r="O415" s="200"/>
    </row>
    <row r="416" spans="5:15" ht="10.5">
      <c r="E416" s="216"/>
      <c r="N416" s="200"/>
      <c r="O416" s="200"/>
    </row>
    <row r="417" spans="5:15" ht="10.5">
      <c r="E417" s="216"/>
      <c r="N417" s="200"/>
      <c r="O417" s="200"/>
    </row>
    <row r="418" spans="5:15" ht="10.5">
      <c r="E418" s="216"/>
      <c r="N418" s="200"/>
      <c r="O418" s="200"/>
    </row>
    <row r="419" spans="5:15" ht="10.5">
      <c r="E419" s="216"/>
      <c r="N419" s="200"/>
      <c r="O419" s="200"/>
    </row>
    <row r="420" spans="5:15" ht="10.5">
      <c r="E420" s="216"/>
      <c r="N420" s="200"/>
      <c r="O420" s="200"/>
    </row>
    <row r="421" spans="5:15" ht="10.5">
      <c r="E421" s="216"/>
      <c r="N421" s="200"/>
      <c r="O421" s="200"/>
    </row>
    <row r="422" spans="5:15" ht="10.5">
      <c r="E422" s="216"/>
      <c r="N422" s="200"/>
      <c r="O422" s="200"/>
    </row>
    <row r="423" spans="5:15" ht="10.5">
      <c r="E423" s="216"/>
      <c r="N423" s="200"/>
      <c r="O423" s="200"/>
    </row>
    <row r="424" spans="5:15" ht="10.5">
      <c r="E424" s="216"/>
      <c r="N424" s="200"/>
      <c r="O424" s="200"/>
    </row>
    <row r="425" spans="5:15" ht="10.5">
      <c r="E425" s="216"/>
      <c r="N425" s="200"/>
      <c r="O425" s="200"/>
    </row>
    <row r="426" spans="5:15" ht="10.5">
      <c r="E426" s="216"/>
      <c r="N426" s="200"/>
      <c r="O426" s="200"/>
    </row>
    <row r="427" spans="5:15" ht="10.5">
      <c r="E427" s="216"/>
      <c r="N427" s="200"/>
      <c r="O427" s="200"/>
    </row>
    <row r="428" spans="5:15" ht="10.5">
      <c r="E428" s="216"/>
      <c r="N428" s="200"/>
      <c r="O428" s="200"/>
    </row>
    <row r="429" spans="5:15" ht="10.5">
      <c r="E429" s="216"/>
      <c r="N429" s="200"/>
      <c r="O429" s="200"/>
    </row>
    <row r="430" spans="5:15" ht="10.5">
      <c r="E430" s="216"/>
      <c r="N430" s="200"/>
      <c r="O430" s="200"/>
    </row>
    <row r="431" spans="5:15" ht="10.5">
      <c r="E431" s="216"/>
      <c r="N431" s="200"/>
      <c r="O431" s="200"/>
    </row>
    <row r="432" spans="5:15" ht="10.5">
      <c r="E432" s="216"/>
      <c r="N432" s="200"/>
      <c r="O432" s="200"/>
    </row>
    <row r="433" spans="5:15" ht="10.5">
      <c r="E433" s="216"/>
      <c r="N433" s="200"/>
      <c r="O433" s="200"/>
    </row>
    <row r="434" spans="5:15" ht="10.5">
      <c r="E434" s="216"/>
      <c r="N434" s="200"/>
      <c r="O434" s="200"/>
    </row>
    <row r="435" spans="5:15" ht="10.5">
      <c r="E435" s="216"/>
      <c r="N435" s="200"/>
      <c r="O435" s="200"/>
    </row>
    <row r="436" spans="5:15" ht="10.5">
      <c r="E436" s="216"/>
      <c r="N436" s="200"/>
      <c r="O436" s="200"/>
    </row>
    <row r="437" spans="5:15" ht="10.5">
      <c r="E437" s="216"/>
      <c r="N437" s="200"/>
      <c r="O437" s="200"/>
    </row>
    <row r="438" spans="5:15" ht="10.5">
      <c r="E438" s="216"/>
      <c r="N438" s="200"/>
      <c r="O438" s="200"/>
    </row>
    <row r="439" spans="5:15" ht="10.5">
      <c r="E439" s="216"/>
      <c r="N439" s="200"/>
      <c r="O439" s="200"/>
    </row>
    <row r="440" spans="5:15" ht="10.5">
      <c r="E440" s="216"/>
      <c r="N440" s="200"/>
      <c r="O440" s="200"/>
    </row>
    <row r="441" spans="5:15" ht="10.5">
      <c r="E441" s="216"/>
      <c r="N441" s="200"/>
      <c r="O441" s="200"/>
    </row>
    <row r="442" spans="5:15" ht="10.5">
      <c r="E442" s="216"/>
      <c r="N442" s="200"/>
      <c r="O442" s="200"/>
    </row>
    <row r="443" spans="5:15" ht="10.5">
      <c r="E443" s="216"/>
      <c r="N443" s="200"/>
      <c r="O443" s="200"/>
    </row>
    <row r="444" spans="5:15" ht="10.5">
      <c r="E444" s="216"/>
      <c r="N444" s="200"/>
      <c r="O444" s="200"/>
    </row>
    <row r="445" spans="5:15" ht="10.5">
      <c r="E445" s="216"/>
      <c r="N445" s="200"/>
      <c r="O445" s="200"/>
    </row>
    <row r="446" spans="5:15" ht="10.5">
      <c r="E446" s="216"/>
      <c r="N446" s="200"/>
      <c r="O446" s="200"/>
    </row>
    <row r="447" spans="5:15" ht="10.5">
      <c r="E447" s="216"/>
      <c r="N447" s="200"/>
      <c r="O447" s="200"/>
    </row>
    <row r="448" spans="5:15" ht="10.5">
      <c r="E448" s="216"/>
      <c r="N448" s="200"/>
      <c r="O448" s="200"/>
    </row>
    <row r="449" spans="5:15" ht="10.5">
      <c r="E449" s="216"/>
      <c r="N449" s="200"/>
      <c r="O449" s="200"/>
    </row>
    <row r="450" spans="5:15" ht="10.5">
      <c r="E450" s="216"/>
      <c r="N450" s="200"/>
      <c r="O450" s="200"/>
    </row>
    <row r="451" spans="5:15" ht="10.5">
      <c r="E451" s="216"/>
      <c r="N451" s="200"/>
      <c r="O451" s="200"/>
    </row>
    <row r="452" spans="5:15" ht="10.5">
      <c r="E452" s="216"/>
      <c r="N452" s="200"/>
      <c r="O452" s="200"/>
    </row>
    <row r="453" spans="5:15" ht="10.5">
      <c r="E453" s="216"/>
      <c r="N453" s="200"/>
      <c r="O453" s="200"/>
    </row>
    <row r="454" spans="5:15" ht="10.5">
      <c r="E454" s="216"/>
      <c r="N454" s="200"/>
      <c r="O454" s="200"/>
    </row>
    <row r="455" spans="5:15" ht="10.5">
      <c r="E455" s="216"/>
      <c r="N455" s="200"/>
      <c r="O455" s="200"/>
    </row>
    <row r="456" spans="5:15" ht="10.5">
      <c r="E456" s="216"/>
      <c r="N456" s="200"/>
      <c r="O456" s="200"/>
    </row>
    <row r="457" spans="5:15" ht="10.5">
      <c r="E457" s="216"/>
      <c r="N457" s="200"/>
      <c r="O457" s="200"/>
    </row>
    <row r="458" spans="5:15" ht="10.5">
      <c r="E458" s="216"/>
      <c r="N458" s="200"/>
      <c r="O458" s="200"/>
    </row>
    <row r="459" spans="5:15" ht="10.5">
      <c r="E459" s="216"/>
      <c r="N459" s="200"/>
      <c r="O459" s="200"/>
    </row>
    <row r="460" spans="5:15" ht="10.5">
      <c r="E460" s="216"/>
      <c r="N460" s="200"/>
      <c r="O460" s="200"/>
    </row>
    <row r="461" spans="5:15" ht="10.5">
      <c r="E461" s="216"/>
      <c r="N461" s="200"/>
      <c r="O461" s="200"/>
    </row>
    <row r="462" spans="5:15" ht="10.5">
      <c r="E462" s="216"/>
      <c r="N462" s="200"/>
      <c r="O462" s="200"/>
    </row>
    <row r="463" spans="5:15" ht="10.5">
      <c r="E463" s="216"/>
      <c r="N463" s="200"/>
      <c r="O463" s="200"/>
    </row>
    <row r="464" spans="5:15" ht="10.5">
      <c r="E464" s="216"/>
      <c r="N464" s="200"/>
      <c r="O464" s="200"/>
    </row>
    <row r="465" spans="5:15" ht="10.5">
      <c r="E465" s="216"/>
      <c r="N465" s="200"/>
      <c r="O465" s="200"/>
    </row>
    <row r="466" spans="5:15" ht="10.5">
      <c r="E466" s="216"/>
      <c r="N466" s="200"/>
      <c r="O466" s="200"/>
    </row>
    <row r="467" spans="5:15" ht="10.5">
      <c r="E467" s="216"/>
      <c r="N467" s="200"/>
      <c r="O467" s="200"/>
    </row>
    <row r="468" spans="5:15" ht="10.5">
      <c r="E468" s="216"/>
      <c r="N468" s="200"/>
      <c r="O468" s="200"/>
    </row>
    <row r="469" spans="5:15" ht="10.5">
      <c r="E469" s="216"/>
      <c r="N469" s="200"/>
      <c r="O469" s="200"/>
    </row>
    <row r="470" spans="5:15" ht="10.5">
      <c r="E470" s="216"/>
      <c r="N470" s="200"/>
      <c r="O470" s="200"/>
    </row>
    <row r="471" spans="5:15" ht="10.5">
      <c r="E471" s="216"/>
      <c r="N471" s="200"/>
      <c r="O471" s="200"/>
    </row>
    <row r="472" spans="5:15" ht="10.5">
      <c r="E472" s="216"/>
      <c r="N472" s="200"/>
      <c r="O472" s="200"/>
    </row>
    <row r="473" spans="5:15" ht="10.5">
      <c r="E473" s="216"/>
      <c r="N473" s="200"/>
      <c r="O473" s="200"/>
    </row>
    <row r="474" spans="5:15" ht="10.5">
      <c r="E474" s="216"/>
      <c r="N474" s="200"/>
      <c r="O474" s="200"/>
    </row>
    <row r="475" spans="5:15" ht="10.5">
      <c r="E475" s="216"/>
      <c r="N475" s="200"/>
      <c r="O475" s="200"/>
    </row>
    <row r="476" spans="5:15" ht="10.5">
      <c r="E476" s="216"/>
      <c r="N476" s="200"/>
      <c r="O476" s="200"/>
    </row>
    <row r="477" spans="5:15" ht="10.5">
      <c r="E477" s="216"/>
      <c r="N477" s="200"/>
      <c r="O477" s="200"/>
    </row>
    <row r="478" spans="5:15" ht="10.5">
      <c r="E478" s="216"/>
      <c r="N478" s="200"/>
      <c r="O478" s="200"/>
    </row>
    <row r="479" spans="5:15" ht="10.5">
      <c r="E479" s="216"/>
      <c r="N479" s="200"/>
      <c r="O479" s="200"/>
    </row>
    <row r="480" spans="5:15" ht="10.5">
      <c r="E480" s="216"/>
      <c r="N480" s="200"/>
      <c r="O480" s="200"/>
    </row>
    <row r="481" spans="5:15" ht="10.5">
      <c r="E481" s="216"/>
      <c r="N481" s="200"/>
      <c r="O481" s="200"/>
    </row>
    <row r="482" spans="5:15" ht="10.5">
      <c r="E482" s="216"/>
      <c r="N482" s="200"/>
      <c r="O482" s="200"/>
    </row>
    <row r="483" spans="5:15" ht="10.5">
      <c r="E483" s="216"/>
      <c r="N483" s="200"/>
      <c r="O483" s="200"/>
    </row>
    <row r="484" spans="5:15" ht="10.5">
      <c r="E484" s="216"/>
      <c r="N484" s="200"/>
      <c r="O484" s="200"/>
    </row>
    <row r="485" spans="5:15" ht="10.5">
      <c r="E485" s="216"/>
      <c r="N485" s="200"/>
      <c r="O485" s="200"/>
    </row>
    <row r="486" spans="5:15" ht="10.5">
      <c r="E486" s="216"/>
      <c r="N486" s="200"/>
      <c r="O486" s="200"/>
    </row>
    <row r="487" spans="5:15" ht="10.5">
      <c r="E487" s="216"/>
      <c r="N487" s="200"/>
      <c r="O487" s="200"/>
    </row>
    <row r="488" spans="5:15" ht="10.5">
      <c r="E488" s="216"/>
      <c r="N488" s="200"/>
      <c r="O488" s="200"/>
    </row>
    <row r="489" spans="5:15" ht="10.5">
      <c r="E489" s="216"/>
      <c r="N489" s="200"/>
      <c r="O489" s="200"/>
    </row>
    <row r="490" spans="5:15" ht="10.5">
      <c r="E490" s="216"/>
      <c r="N490" s="200"/>
      <c r="O490" s="200"/>
    </row>
    <row r="491" spans="5:15" ht="10.5">
      <c r="E491" s="216"/>
      <c r="N491" s="200"/>
      <c r="O491" s="200"/>
    </row>
    <row r="492" spans="5:15" ht="10.5">
      <c r="E492" s="216"/>
      <c r="N492" s="200"/>
      <c r="O492" s="200"/>
    </row>
    <row r="493" spans="5:15" ht="10.5">
      <c r="E493" s="216"/>
      <c r="N493" s="200"/>
      <c r="O493" s="200"/>
    </row>
    <row r="494" spans="5:15" ht="10.5">
      <c r="E494" s="216"/>
      <c r="N494" s="200"/>
      <c r="O494" s="200"/>
    </row>
    <row r="495" spans="5:15" ht="10.5">
      <c r="E495" s="216"/>
      <c r="N495" s="200"/>
      <c r="O495" s="200"/>
    </row>
    <row r="496" spans="5:15" ht="10.5">
      <c r="E496" s="216"/>
      <c r="N496" s="200"/>
      <c r="O496" s="200"/>
    </row>
    <row r="497" spans="5:15" ht="10.5">
      <c r="E497" s="216"/>
      <c r="N497" s="200"/>
      <c r="O497" s="200"/>
    </row>
    <row r="498" spans="5:15" ht="10.5">
      <c r="E498" s="216"/>
      <c r="N498" s="200"/>
      <c r="O498" s="200"/>
    </row>
    <row r="499" spans="5:15" ht="10.5">
      <c r="E499" s="216"/>
      <c r="N499" s="200"/>
      <c r="O499" s="200"/>
    </row>
    <row r="500" spans="5:15" ht="10.5">
      <c r="E500" s="216"/>
      <c r="N500" s="200"/>
      <c r="O500" s="200"/>
    </row>
    <row r="501" spans="5:15" ht="10.5">
      <c r="E501" s="216"/>
      <c r="N501" s="200"/>
      <c r="O501" s="200"/>
    </row>
    <row r="502" spans="5:15" ht="10.5">
      <c r="E502" s="216"/>
      <c r="N502" s="200"/>
      <c r="O502" s="200"/>
    </row>
    <row r="503" spans="5:15" ht="10.5">
      <c r="E503" s="216"/>
      <c r="N503" s="200"/>
      <c r="O503" s="200"/>
    </row>
    <row r="504" spans="5:15" ht="10.5">
      <c r="E504" s="216"/>
      <c r="N504" s="200"/>
      <c r="O504" s="200"/>
    </row>
    <row r="505" spans="5:15" ht="10.5">
      <c r="E505" s="216"/>
      <c r="N505" s="200"/>
      <c r="O505" s="200"/>
    </row>
    <row r="506" spans="5:15" ht="10.5">
      <c r="E506" s="216"/>
      <c r="N506" s="200"/>
      <c r="O506" s="200"/>
    </row>
    <row r="507" spans="5:15" ht="10.5">
      <c r="E507" s="216"/>
      <c r="N507" s="200"/>
      <c r="O507" s="200"/>
    </row>
    <row r="508" spans="5:15" ht="10.5">
      <c r="E508" s="216"/>
      <c r="N508" s="200"/>
      <c r="O508" s="200"/>
    </row>
    <row r="509" spans="5:15" ht="10.5">
      <c r="E509" s="216"/>
      <c r="N509" s="200"/>
      <c r="O509" s="200"/>
    </row>
    <row r="510" spans="5:15" ht="10.5">
      <c r="E510" s="216"/>
      <c r="N510" s="200"/>
      <c r="O510" s="200"/>
    </row>
    <row r="511" spans="5:15" ht="10.5">
      <c r="E511" s="216"/>
      <c r="N511" s="200"/>
      <c r="O511" s="200"/>
    </row>
    <row r="512" spans="5:15" ht="10.5">
      <c r="E512" s="216"/>
      <c r="N512" s="200"/>
      <c r="O512" s="200"/>
    </row>
    <row r="513" spans="5:15" ht="10.5">
      <c r="E513" s="216"/>
      <c r="N513" s="200"/>
      <c r="O513" s="200"/>
    </row>
    <row r="514" spans="5:15" ht="10.5">
      <c r="E514" s="216"/>
      <c r="N514" s="200"/>
      <c r="O514" s="200"/>
    </row>
    <row r="515" spans="5:15" ht="10.5">
      <c r="E515" s="216"/>
      <c r="N515" s="200"/>
      <c r="O515" s="200"/>
    </row>
    <row r="516" spans="5:15" ht="10.5">
      <c r="E516" s="216"/>
      <c r="N516" s="200"/>
      <c r="O516" s="200"/>
    </row>
    <row r="517" spans="5:15" ht="10.5">
      <c r="E517" s="216"/>
      <c r="N517" s="200"/>
      <c r="O517" s="200"/>
    </row>
    <row r="518" spans="5:15" ht="10.5">
      <c r="E518" s="216"/>
      <c r="N518" s="200"/>
      <c r="O518" s="200"/>
    </row>
    <row r="519" spans="5:15" ht="10.5">
      <c r="E519" s="216"/>
      <c r="N519" s="200"/>
      <c r="O519" s="200"/>
    </row>
    <row r="520" spans="5:15" ht="10.5">
      <c r="E520" s="216"/>
      <c r="N520" s="200"/>
      <c r="O520" s="200"/>
    </row>
    <row r="521" spans="5:15" ht="10.5">
      <c r="E521" s="216"/>
      <c r="N521" s="200"/>
      <c r="O521" s="200"/>
    </row>
    <row r="522" spans="5:15" ht="10.5">
      <c r="E522" s="216"/>
      <c r="N522" s="200"/>
      <c r="O522" s="200"/>
    </row>
    <row r="523" spans="5:15" ht="10.5">
      <c r="E523" s="216"/>
      <c r="N523" s="200"/>
      <c r="O523" s="200"/>
    </row>
    <row r="524" spans="5:15" ht="10.5">
      <c r="E524" s="216"/>
      <c r="N524" s="200"/>
      <c r="O524" s="200"/>
    </row>
    <row r="525" spans="5:15" ht="10.5">
      <c r="E525" s="216"/>
      <c r="N525" s="200"/>
      <c r="O525" s="200"/>
    </row>
    <row r="526" spans="5:15" ht="10.5">
      <c r="E526" s="216"/>
      <c r="N526" s="200"/>
      <c r="O526" s="200"/>
    </row>
    <row r="527" spans="5:15" ht="10.5">
      <c r="E527" s="216"/>
      <c r="N527" s="200"/>
      <c r="O527" s="200"/>
    </row>
    <row r="528" spans="5:15" ht="10.5">
      <c r="E528" s="216"/>
      <c r="N528" s="200"/>
      <c r="O528" s="200"/>
    </row>
    <row r="529" spans="5:15" ht="10.5">
      <c r="E529" s="216"/>
      <c r="N529" s="200"/>
      <c r="O529" s="200"/>
    </row>
    <row r="530" spans="5:15" ht="10.5">
      <c r="E530" s="216"/>
      <c r="N530" s="200"/>
      <c r="O530" s="200"/>
    </row>
    <row r="531" spans="5:15" ht="10.5">
      <c r="E531" s="216"/>
      <c r="N531" s="200"/>
      <c r="O531" s="200"/>
    </row>
    <row r="532" spans="5:15" ht="10.5">
      <c r="E532" s="216"/>
      <c r="N532" s="200"/>
      <c r="O532" s="200"/>
    </row>
    <row r="533" spans="5:15" ht="10.5">
      <c r="E533" s="216"/>
      <c r="N533" s="200"/>
      <c r="O533" s="200"/>
    </row>
    <row r="534" spans="5:15" ht="10.5">
      <c r="E534" s="216"/>
      <c r="N534" s="200"/>
      <c r="O534" s="200"/>
    </row>
    <row r="535" spans="5:15" ht="10.5">
      <c r="E535" s="216"/>
      <c r="N535" s="200"/>
      <c r="O535" s="200"/>
    </row>
    <row r="536" spans="5:15" ht="10.5">
      <c r="E536" s="216"/>
      <c r="N536" s="200"/>
      <c r="O536" s="200"/>
    </row>
    <row r="537" spans="5:15" ht="10.5">
      <c r="E537" s="216"/>
      <c r="N537" s="200"/>
      <c r="O537" s="200"/>
    </row>
    <row r="538" spans="5:15" ht="10.5">
      <c r="E538" s="216"/>
      <c r="N538" s="200"/>
      <c r="O538" s="200"/>
    </row>
    <row r="539" spans="5:15" ht="10.5">
      <c r="E539" s="216"/>
      <c r="N539" s="200"/>
      <c r="O539" s="200"/>
    </row>
    <row r="540" spans="5:15" ht="10.5">
      <c r="E540" s="216"/>
      <c r="N540" s="200"/>
      <c r="O540" s="200"/>
    </row>
    <row r="541" spans="5:15" ht="10.5">
      <c r="E541" s="216"/>
      <c r="N541" s="200"/>
      <c r="O541" s="200"/>
    </row>
    <row r="542" spans="5:15" ht="10.5">
      <c r="E542" s="216"/>
      <c r="N542" s="200"/>
      <c r="O542" s="200"/>
    </row>
    <row r="543" spans="5:15" ht="10.5">
      <c r="E543" s="216"/>
      <c r="N543" s="200"/>
      <c r="O543" s="200"/>
    </row>
    <row r="544" spans="5:15" ht="10.5">
      <c r="E544" s="216"/>
      <c r="N544" s="200"/>
      <c r="O544" s="200"/>
    </row>
    <row r="545" spans="5:15" ht="10.5">
      <c r="E545" s="216"/>
      <c r="N545" s="200"/>
      <c r="O545" s="200"/>
    </row>
    <row r="546" spans="5:15" ht="10.5">
      <c r="E546" s="216"/>
      <c r="N546" s="200"/>
      <c r="O546" s="200"/>
    </row>
    <row r="547" spans="5:15" ht="10.5">
      <c r="E547" s="216"/>
      <c r="N547" s="200"/>
      <c r="O547" s="200"/>
    </row>
    <row r="548" spans="5:15" ht="10.5">
      <c r="E548" s="216"/>
      <c r="N548" s="200"/>
      <c r="O548" s="200"/>
    </row>
    <row r="549" spans="5:15" ht="10.5">
      <c r="E549" s="216"/>
      <c r="N549" s="200"/>
      <c r="O549" s="200"/>
    </row>
    <row r="550" spans="5:15" ht="10.5">
      <c r="E550" s="216"/>
      <c r="N550" s="200"/>
      <c r="O550" s="200"/>
    </row>
    <row r="551" spans="5:15" ht="10.5">
      <c r="E551" s="216"/>
      <c r="N551" s="200"/>
      <c r="O551" s="200"/>
    </row>
    <row r="552" spans="5:15" ht="10.5">
      <c r="E552" s="216"/>
      <c r="N552" s="200"/>
      <c r="O552" s="200"/>
    </row>
    <row r="553" spans="5:15" ht="10.5">
      <c r="E553" s="216"/>
      <c r="N553" s="200"/>
      <c r="O553" s="200"/>
    </row>
    <row r="554" spans="5:15" ht="10.5">
      <c r="E554" s="216"/>
      <c r="N554" s="200"/>
      <c r="O554" s="200"/>
    </row>
    <row r="555" spans="5:15" ht="10.5">
      <c r="E555" s="216"/>
      <c r="N555" s="200"/>
      <c r="O555" s="200"/>
    </row>
    <row r="556" spans="5:15" ht="10.5">
      <c r="E556" s="216"/>
      <c r="N556" s="200"/>
      <c r="O556" s="200"/>
    </row>
    <row r="557" spans="5:15" ht="10.5">
      <c r="E557" s="216"/>
      <c r="N557" s="200"/>
      <c r="O557" s="200"/>
    </row>
    <row r="558" spans="5:15" ht="10.5">
      <c r="E558" s="216"/>
      <c r="N558" s="200"/>
      <c r="O558" s="200"/>
    </row>
    <row r="559" spans="5:15" ht="10.5">
      <c r="E559" s="216"/>
      <c r="N559" s="200"/>
      <c r="O559" s="200"/>
    </row>
    <row r="560" spans="5:15" ht="10.5">
      <c r="E560" s="216"/>
      <c r="N560" s="200"/>
      <c r="O560" s="200"/>
    </row>
    <row r="561" spans="5:15" ht="10.5">
      <c r="E561" s="216"/>
      <c r="N561" s="200"/>
      <c r="O561" s="200"/>
    </row>
    <row r="562" spans="5:15" ht="10.5">
      <c r="E562" s="216"/>
      <c r="N562" s="200"/>
      <c r="O562" s="200"/>
    </row>
    <row r="563" spans="5:15" ht="10.5">
      <c r="E563" s="216"/>
      <c r="N563" s="200"/>
      <c r="O563" s="200"/>
    </row>
    <row r="564" spans="5:15" ht="10.5">
      <c r="E564" s="216"/>
      <c r="N564" s="200"/>
      <c r="O564" s="200"/>
    </row>
    <row r="565" spans="5:15" ht="10.5">
      <c r="E565" s="216"/>
      <c r="N565" s="200"/>
      <c r="O565" s="200"/>
    </row>
    <row r="566" spans="5:15" ht="10.5">
      <c r="E566" s="216"/>
      <c r="N566" s="200"/>
      <c r="O566" s="200"/>
    </row>
    <row r="567" ht="10.5">
      <c r="E567" s="216"/>
    </row>
    <row r="568" ht="10.5">
      <c r="E568" s="216"/>
    </row>
    <row r="569" ht="10.5">
      <c r="E569" s="216"/>
    </row>
    <row r="570" ht="10.5">
      <c r="E570" s="216"/>
    </row>
    <row r="571" ht="10.5">
      <c r="E571" s="216"/>
    </row>
    <row r="572" ht="10.5">
      <c r="E572" s="216"/>
    </row>
    <row r="573" ht="10.5">
      <c r="E573" s="216"/>
    </row>
    <row r="574" ht="10.5">
      <c r="E574" s="216"/>
    </row>
    <row r="575" ht="10.5">
      <c r="E575" s="216"/>
    </row>
    <row r="576" ht="10.5">
      <c r="E576" s="216"/>
    </row>
    <row r="577" ht="10.5">
      <c r="E577" s="216"/>
    </row>
    <row r="578" ht="10.5">
      <c r="E578" s="216"/>
    </row>
    <row r="579" ht="10.5">
      <c r="E579" s="216"/>
    </row>
    <row r="580" ht="10.5">
      <c r="E580" s="216"/>
    </row>
    <row r="581" ht="10.5">
      <c r="E581" s="216"/>
    </row>
    <row r="582" ht="10.5">
      <c r="E582" s="216"/>
    </row>
    <row r="583" ht="10.5">
      <c r="E583" s="216"/>
    </row>
    <row r="584" ht="10.5">
      <c r="E584" s="216"/>
    </row>
    <row r="585" ht="10.5">
      <c r="E585" s="216"/>
    </row>
    <row r="586" ht="10.5">
      <c r="E586" s="216"/>
    </row>
    <row r="587" ht="10.5">
      <c r="E587" s="216"/>
    </row>
    <row r="588" ht="10.5">
      <c r="E588" s="216"/>
    </row>
    <row r="589" ht="10.5">
      <c r="E589" s="216"/>
    </row>
    <row r="590" ht="10.5">
      <c r="E590" s="216"/>
    </row>
    <row r="591" ht="10.5">
      <c r="E591" s="216"/>
    </row>
    <row r="592" ht="10.5">
      <c r="E592" s="216"/>
    </row>
    <row r="593" ht="10.5">
      <c r="E593" s="216"/>
    </row>
    <row r="594" ht="10.5">
      <c r="E594" s="216"/>
    </row>
    <row r="595" ht="10.5">
      <c r="E595" s="216"/>
    </row>
    <row r="596" ht="10.5">
      <c r="E596" s="216"/>
    </row>
    <row r="597" ht="10.5">
      <c r="E597" s="216"/>
    </row>
    <row r="598" ht="10.5">
      <c r="E598" s="216"/>
    </row>
    <row r="599" ht="10.5">
      <c r="E599" s="216"/>
    </row>
    <row r="600" ht="10.5">
      <c r="E600" s="216"/>
    </row>
    <row r="601" ht="10.5">
      <c r="E601" s="216"/>
    </row>
    <row r="602" ht="10.5">
      <c r="E602" s="216"/>
    </row>
    <row r="603" ht="10.5">
      <c r="E603" s="216"/>
    </row>
    <row r="604" ht="10.5">
      <c r="E604" s="216"/>
    </row>
    <row r="605" ht="10.5">
      <c r="E605" s="216"/>
    </row>
    <row r="606" ht="10.5">
      <c r="E606" s="216"/>
    </row>
    <row r="607" ht="10.5">
      <c r="E607" s="216"/>
    </row>
    <row r="608" ht="10.5">
      <c r="E608" s="216"/>
    </row>
    <row r="609" ht="10.5">
      <c r="E609" s="216"/>
    </row>
    <row r="610" ht="10.5">
      <c r="E610" s="216"/>
    </row>
    <row r="611" ht="10.5">
      <c r="E611" s="216"/>
    </row>
    <row r="612" ht="10.5">
      <c r="E612" s="216"/>
    </row>
    <row r="613" ht="10.5">
      <c r="E613" s="216"/>
    </row>
    <row r="614" ht="10.5">
      <c r="E614" s="216"/>
    </row>
    <row r="615" ht="10.5">
      <c r="E615" s="216"/>
    </row>
    <row r="616" ht="10.5">
      <c r="E616" s="216"/>
    </row>
    <row r="617" ht="10.5">
      <c r="E617" s="216"/>
    </row>
    <row r="618" ht="10.5">
      <c r="E618" s="216"/>
    </row>
    <row r="619" ht="10.5">
      <c r="E619" s="216"/>
    </row>
    <row r="620" ht="10.5">
      <c r="E620" s="216"/>
    </row>
    <row r="621" ht="10.5">
      <c r="E621" s="216"/>
    </row>
    <row r="622" ht="10.5">
      <c r="E622" s="216"/>
    </row>
    <row r="623" ht="10.5">
      <c r="E623" s="216"/>
    </row>
    <row r="624" ht="10.5">
      <c r="E624" s="216"/>
    </row>
    <row r="625" ht="10.5">
      <c r="E625" s="216"/>
    </row>
    <row r="626" ht="10.5">
      <c r="E626" s="216"/>
    </row>
    <row r="627" ht="10.5">
      <c r="E627" s="216"/>
    </row>
    <row r="628" ht="10.5">
      <c r="E628" s="216"/>
    </row>
    <row r="629" ht="10.5">
      <c r="E629" s="216"/>
    </row>
    <row r="630" ht="10.5">
      <c r="E630" s="216"/>
    </row>
    <row r="631" ht="10.5">
      <c r="E631" s="216"/>
    </row>
    <row r="632" ht="10.5">
      <c r="E632" s="216"/>
    </row>
    <row r="633" ht="10.5">
      <c r="E633" s="216"/>
    </row>
    <row r="634" ht="10.5">
      <c r="E634" s="216"/>
    </row>
    <row r="635" ht="10.5">
      <c r="E635" s="216"/>
    </row>
    <row r="636" ht="10.5">
      <c r="E636" s="216"/>
    </row>
    <row r="637" ht="10.5">
      <c r="E637" s="216"/>
    </row>
    <row r="638" ht="10.5">
      <c r="E638" s="216"/>
    </row>
    <row r="639" ht="10.5">
      <c r="E639" s="216"/>
    </row>
    <row r="640" ht="10.5">
      <c r="E640" s="216"/>
    </row>
    <row r="641" ht="10.5">
      <c r="E641" s="216"/>
    </row>
    <row r="642" ht="10.5">
      <c r="E642" s="216"/>
    </row>
    <row r="643" ht="10.5">
      <c r="E643" s="216"/>
    </row>
    <row r="644" ht="10.5">
      <c r="E644" s="216"/>
    </row>
    <row r="645" ht="10.5">
      <c r="E645" s="216"/>
    </row>
    <row r="646" ht="10.5">
      <c r="E646" s="216"/>
    </row>
    <row r="647" ht="10.5">
      <c r="E647" s="216"/>
    </row>
    <row r="648" ht="10.5">
      <c r="E648" s="216"/>
    </row>
    <row r="649" ht="10.5">
      <c r="E649" s="216"/>
    </row>
    <row r="650" ht="10.5">
      <c r="E650" s="216"/>
    </row>
    <row r="651" ht="10.5">
      <c r="E651" s="216"/>
    </row>
    <row r="652" ht="10.5">
      <c r="E652" s="216"/>
    </row>
    <row r="653" ht="10.5">
      <c r="E653" s="216"/>
    </row>
    <row r="654" ht="10.5">
      <c r="E654" s="216"/>
    </row>
    <row r="655" ht="10.5">
      <c r="E655" s="216"/>
    </row>
    <row r="656" ht="10.5">
      <c r="E656" s="216"/>
    </row>
    <row r="657" ht="10.5">
      <c r="E657" s="216"/>
    </row>
    <row r="658" ht="10.5">
      <c r="E658" s="216"/>
    </row>
    <row r="659" ht="10.5">
      <c r="E659" s="216"/>
    </row>
    <row r="660" ht="10.5">
      <c r="E660" s="216"/>
    </row>
    <row r="661" ht="10.5">
      <c r="E661" s="216"/>
    </row>
    <row r="662" ht="10.5">
      <c r="E662" s="216"/>
    </row>
    <row r="663" ht="10.5">
      <c r="E663" s="216"/>
    </row>
    <row r="664" ht="10.5">
      <c r="E664" s="216"/>
    </row>
    <row r="665" ht="10.5">
      <c r="E665" s="216"/>
    </row>
    <row r="666" ht="10.5">
      <c r="E666" s="216"/>
    </row>
    <row r="667" ht="10.5">
      <c r="E667" s="216"/>
    </row>
    <row r="668" ht="10.5">
      <c r="E668" s="216"/>
    </row>
    <row r="669" ht="10.5">
      <c r="E669" s="216"/>
    </row>
    <row r="670" ht="10.5">
      <c r="E670" s="216"/>
    </row>
    <row r="671" ht="10.5">
      <c r="E671" s="216"/>
    </row>
    <row r="672" ht="10.5">
      <c r="E672" s="216"/>
    </row>
    <row r="673" ht="10.5">
      <c r="E673" s="216"/>
    </row>
    <row r="674" ht="10.5">
      <c r="E674" s="216"/>
    </row>
    <row r="675" ht="10.5">
      <c r="E675" s="216"/>
    </row>
    <row r="676" ht="10.5">
      <c r="E676" s="216"/>
    </row>
    <row r="677" ht="10.5">
      <c r="E677" s="216"/>
    </row>
    <row r="678" ht="10.5">
      <c r="E678" s="216"/>
    </row>
    <row r="679" ht="10.5">
      <c r="E679" s="216"/>
    </row>
    <row r="680" ht="10.5">
      <c r="E680" s="216"/>
    </row>
    <row r="681" ht="10.5">
      <c r="E681" s="216"/>
    </row>
    <row r="682" ht="10.5">
      <c r="E682" s="216"/>
    </row>
    <row r="683" ht="10.5">
      <c r="E683" s="216"/>
    </row>
    <row r="684" ht="10.5">
      <c r="E684" s="216"/>
    </row>
    <row r="685" ht="10.5">
      <c r="E685" s="216"/>
    </row>
    <row r="686" ht="10.5">
      <c r="E686" s="216"/>
    </row>
    <row r="687" ht="10.5">
      <c r="E687" s="216"/>
    </row>
    <row r="688" ht="10.5">
      <c r="E688" s="216"/>
    </row>
    <row r="689" ht="10.5">
      <c r="E689" s="216"/>
    </row>
    <row r="690" ht="10.5">
      <c r="E690" s="216"/>
    </row>
    <row r="691" ht="10.5">
      <c r="E691" s="216"/>
    </row>
    <row r="692" ht="10.5">
      <c r="E692" s="216"/>
    </row>
    <row r="693" ht="10.5">
      <c r="E693" s="216"/>
    </row>
    <row r="694" ht="10.5">
      <c r="E694" s="216"/>
    </row>
    <row r="695" ht="10.5">
      <c r="E695" s="216"/>
    </row>
    <row r="696" ht="10.5">
      <c r="E696" s="216"/>
    </row>
    <row r="697" ht="10.5">
      <c r="E697" s="216"/>
    </row>
    <row r="698" ht="10.5">
      <c r="E698" s="216"/>
    </row>
    <row r="699" ht="10.5">
      <c r="E699" s="216"/>
    </row>
    <row r="700" ht="10.5">
      <c r="E700" s="216"/>
    </row>
    <row r="701" ht="10.5">
      <c r="E701" s="216"/>
    </row>
    <row r="702" ht="10.5">
      <c r="E702" s="216"/>
    </row>
    <row r="703" ht="10.5">
      <c r="E703" s="216"/>
    </row>
    <row r="704" ht="10.5">
      <c r="E704" s="216"/>
    </row>
    <row r="705" ht="10.5">
      <c r="E705" s="216"/>
    </row>
    <row r="706" ht="10.5">
      <c r="E706" s="216"/>
    </row>
    <row r="707" ht="10.5">
      <c r="E707" s="216"/>
    </row>
    <row r="708" ht="10.5">
      <c r="E708" s="216"/>
    </row>
    <row r="709" ht="10.5">
      <c r="E709" s="216"/>
    </row>
    <row r="710" ht="10.5">
      <c r="E710" s="216"/>
    </row>
    <row r="711" ht="10.5">
      <c r="E711" s="216"/>
    </row>
    <row r="712" ht="10.5">
      <c r="E712" s="216"/>
    </row>
    <row r="713" ht="10.5">
      <c r="E713" s="216"/>
    </row>
    <row r="714" ht="10.5">
      <c r="E714" s="216"/>
    </row>
    <row r="715" ht="10.5">
      <c r="E715" s="216"/>
    </row>
    <row r="716" ht="10.5">
      <c r="E716" s="216"/>
    </row>
    <row r="717" ht="10.5">
      <c r="E717" s="216"/>
    </row>
    <row r="718" ht="10.5">
      <c r="E718" s="216"/>
    </row>
    <row r="719" ht="10.5">
      <c r="E719" s="216"/>
    </row>
    <row r="720" ht="10.5">
      <c r="E720" s="216"/>
    </row>
    <row r="721" ht="10.5">
      <c r="E721" s="216"/>
    </row>
    <row r="722" ht="10.5">
      <c r="E722" s="216"/>
    </row>
    <row r="723" ht="10.5">
      <c r="E723" s="216"/>
    </row>
    <row r="724" ht="10.5">
      <c r="E724" s="216"/>
    </row>
    <row r="725" ht="10.5">
      <c r="E725" s="216"/>
    </row>
    <row r="726" ht="10.5">
      <c r="E726" s="216"/>
    </row>
    <row r="727" ht="10.5">
      <c r="E727" s="216"/>
    </row>
    <row r="728" ht="10.5">
      <c r="E728" s="216"/>
    </row>
    <row r="729" ht="10.5">
      <c r="E729" s="216"/>
    </row>
    <row r="730" ht="10.5">
      <c r="E730" s="216"/>
    </row>
    <row r="731" ht="10.5">
      <c r="E731" s="216"/>
    </row>
    <row r="732" ht="10.5">
      <c r="E732" s="216"/>
    </row>
    <row r="733" ht="10.5">
      <c r="E733" s="216"/>
    </row>
    <row r="734" ht="10.5">
      <c r="E734" s="216"/>
    </row>
    <row r="735" ht="10.5">
      <c r="E735" s="216"/>
    </row>
    <row r="736" ht="10.5">
      <c r="E736" s="216"/>
    </row>
    <row r="737" ht="10.5">
      <c r="E737" s="216"/>
    </row>
    <row r="738" ht="10.5">
      <c r="E738" s="216"/>
    </row>
    <row r="739" ht="10.5">
      <c r="E739" s="216"/>
    </row>
    <row r="740" ht="10.5">
      <c r="E740" s="216"/>
    </row>
    <row r="741" ht="10.5">
      <c r="E741" s="216"/>
    </row>
    <row r="742" ht="10.5">
      <c r="E742" s="216"/>
    </row>
    <row r="743" ht="10.5">
      <c r="E743" s="216"/>
    </row>
    <row r="744" ht="10.5">
      <c r="E744" s="216"/>
    </row>
    <row r="745" ht="10.5">
      <c r="E745" s="216"/>
    </row>
    <row r="746" ht="10.5">
      <c r="E746" s="216"/>
    </row>
    <row r="747" ht="10.5">
      <c r="E747" s="216"/>
    </row>
    <row r="748" ht="10.5">
      <c r="E748" s="216"/>
    </row>
    <row r="749" ht="10.5">
      <c r="E749" s="216"/>
    </row>
    <row r="750" ht="10.5">
      <c r="E750" s="216"/>
    </row>
    <row r="751" ht="10.5">
      <c r="E751" s="216"/>
    </row>
    <row r="752" ht="10.5">
      <c r="E752" s="216"/>
    </row>
    <row r="753" ht="10.5">
      <c r="E753" s="216"/>
    </row>
    <row r="754" ht="10.5">
      <c r="E754" s="216"/>
    </row>
    <row r="755" ht="10.5">
      <c r="E755" s="216"/>
    </row>
    <row r="756" ht="10.5">
      <c r="E756" s="216"/>
    </row>
    <row r="757" ht="10.5">
      <c r="E757" s="216"/>
    </row>
    <row r="758" ht="10.5">
      <c r="E758" s="216"/>
    </row>
    <row r="759" ht="10.5">
      <c r="E759" s="216"/>
    </row>
    <row r="760" ht="10.5">
      <c r="E760" s="216"/>
    </row>
    <row r="761" ht="10.5">
      <c r="E761" s="216"/>
    </row>
    <row r="762" ht="10.5">
      <c r="E762" s="216"/>
    </row>
    <row r="763" ht="10.5">
      <c r="E763" s="216"/>
    </row>
    <row r="764" ht="10.5">
      <c r="E764" s="216"/>
    </row>
    <row r="765" ht="10.5">
      <c r="E765" s="216"/>
    </row>
    <row r="766" ht="10.5">
      <c r="E766" s="216"/>
    </row>
    <row r="767" ht="10.5">
      <c r="E767" s="216"/>
    </row>
    <row r="768" ht="10.5">
      <c r="E768" s="216"/>
    </row>
    <row r="769" ht="10.5">
      <c r="E769" s="216"/>
    </row>
    <row r="770" ht="10.5">
      <c r="E770" s="216"/>
    </row>
    <row r="771" ht="10.5">
      <c r="E771" s="216"/>
    </row>
    <row r="772" ht="10.5">
      <c r="E772" s="216"/>
    </row>
    <row r="773" ht="10.5">
      <c r="E773" s="216"/>
    </row>
    <row r="774" ht="10.5">
      <c r="E774" s="216"/>
    </row>
    <row r="775" ht="10.5">
      <c r="E775" s="216"/>
    </row>
    <row r="776" ht="10.5">
      <c r="E776" s="216"/>
    </row>
    <row r="777" ht="10.5">
      <c r="E777" s="216"/>
    </row>
    <row r="778" ht="10.5">
      <c r="E778" s="216"/>
    </row>
    <row r="779" ht="10.5">
      <c r="E779" s="216"/>
    </row>
    <row r="780" ht="10.5">
      <c r="E780" s="216"/>
    </row>
    <row r="781" ht="10.5">
      <c r="E781" s="216"/>
    </row>
    <row r="782" ht="10.5">
      <c r="E782" s="216"/>
    </row>
    <row r="783" ht="10.5">
      <c r="E783" s="216"/>
    </row>
    <row r="784" ht="10.5">
      <c r="E784" s="216"/>
    </row>
    <row r="785" ht="10.5">
      <c r="E785" s="216"/>
    </row>
    <row r="786" ht="10.5">
      <c r="E786" s="216"/>
    </row>
    <row r="787" ht="10.5">
      <c r="E787" s="216"/>
    </row>
    <row r="788" ht="10.5">
      <c r="E788" s="216"/>
    </row>
    <row r="789" ht="10.5">
      <c r="E789" s="216"/>
    </row>
    <row r="790" ht="10.5">
      <c r="E790" s="216"/>
    </row>
    <row r="791" ht="10.5">
      <c r="E791" s="216"/>
    </row>
    <row r="792" ht="10.5">
      <c r="E792" s="216"/>
    </row>
    <row r="793" ht="10.5">
      <c r="E793" s="216"/>
    </row>
    <row r="794" ht="10.5">
      <c r="E794" s="216"/>
    </row>
    <row r="795" ht="10.5">
      <c r="E795" s="216"/>
    </row>
    <row r="796" ht="10.5">
      <c r="E796" s="216"/>
    </row>
    <row r="797" ht="10.5">
      <c r="E797" s="216"/>
    </row>
    <row r="798" ht="10.5">
      <c r="E798" s="216"/>
    </row>
    <row r="799" ht="10.5">
      <c r="E799" s="216"/>
    </row>
    <row r="800" ht="10.5">
      <c r="E800" s="216"/>
    </row>
    <row r="801" ht="10.5">
      <c r="E801" s="216"/>
    </row>
    <row r="802" ht="10.5">
      <c r="E802" s="216"/>
    </row>
    <row r="803" ht="10.5">
      <c r="E803" s="216"/>
    </row>
    <row r="804" ht="10.5">
      <c r="E804" s="216"/>
    </row>
    <row r="805" ht="10.5">
      <c r="E805" s="216"/>
    </row>
    <row r="806" ht="10.5">
      <c r="E806" s="216"/>
    </row>
    <row r="807" ht="10.5">
      <c r="E807" s="216"/>
    </row>
    <row r="808" ht="10.5">
      <c r="E808" s="216"/>
    </row>
    <row r="809" ht="10.5">
      <c r="E809" s="216"/>
    </row>
    <row r="810" ht="10.5">
      <c r="E810" s="216"/>
    </row>
    <row r="811" ht="10.5">
      <c r="E811" s="216"/>
    </row>
    <row r="812" ht="10.5">
      <c r="E812" s="216"/>
    </row>
    <row r="813" ht="10.5">
      <c r="E813" s="216"/>
    </row>
    <row r="814" ht="10.5">
      <c r="E814" s="216"/>
    </row>
    <row r="815" ht="10.5">
      <c r="E815" s="216"/>
    </row>
    <row r="816" ht="10.5">
      <c r="E816" s="216"/>
    </row>
    <row r="817" ht="10.5">
      <c r="E817" s="216"/>
    </row>
    <row r="818" ht="10.5">
      <c r="E818" s="216"/>
    </row>
    <row r="819" ht="10.5">
      <c r="E819" s="216"/>
    </row>
    <row r="820" ht="10.5">
      <c r="E820" s="216"/>
    </row>
    <row r="821" ht="10.5">
      <c r="E821" s="216"/>
    </row>
    <row r="822" ht="10.5">
      <c r="E822" s="216"/>
    </row>
    <row r="823" ht="10.5">
      <c r="E823" s="216"/>
    </row>
    <row r="824" ht="10.5">
      <c r="E824" s="216"/>
    </row>
    <row r="825" ht="10.5">
      <c r="E825" s="216"/>
    </row>
    <row r="826" ht="10.5">
      <c r="E826" s="216"/>
    </row>
    <row r="827" ht="10.5">
      <c r="E827" s="216"/>
    </row>
    <row r="828" ht="10.5">
      <c r="E828" s="216"/>
    </row>
    <row r="829" ht="10.5">
      <c r="E829" s="216"/>
    </row>
    <row r="830" ht="10.5">
      <c r="E830" s="216"/>
    </row>
    <row r="831" ht="10.5">
      <c r="E831" s="216"/>
    </row>
    <row r="832" ht="10.5">
      <c r="E832" s="216"/>
    </row>
    <row r="833" ht="10.5">
      <c r="E833" s="216"/>
    </row>
    <row r="834" ht="10.5">
      <c r="E834" s="216"/>
    </row>
    <row r="835" ht="10.5">
      <c r="E835" s="216"/>
    </row>
    <row r="836" ht="10.5">
      <c r="E836" s="216"/>
    </row>
    <row r="837" ht="10.5">
      <c r="E837" s="216"/>
    </row>
    <row r="838" ht="10.5">
      <c r="E838" s="216"/>
    </row>
    <row r="839" ht="10.5">
      <c r="E839" s="216"/>
    </row>
    <row r="840" ht="10.5">
      <c r="E840" s="216"/>
    </row>
    <row r="841" ht="10.5">
      <c r="E841" s="216"/>
    </row>
    <row r="842" ht="10.5">
      <c r="E842" s="216"/>
    </row>
    <row r="843" ht="10.5">
      <c r="E843" s="216"/>
    </row>
    <row r="844" ht="10.5">
      <c r="E844" s="216"/>
    </row>
    <row r="845" ht="10.5">
      <c r="E845" s="216"/>
    </row>
    <row r="846" ht="10.5">
      <c r="E846" s="216"/>
    </row>
    <row r="847" ht="10.5">
      <c r="E847" s="216"/>
    </row>
    <row r="848" ht="10.5">
      <c r="E848" s="216"/>
    </row>
    <row r="849" ht="10.5">
      <c r="E849" s="216"/>
    </row>
    <row r="850" ht="10.5">
      <c r="E850" s="216"/>
    </row>
    <row r="851" ht="10.5">
      <c r="E851" s="216"/>
    </row>
    <row r="852" ht="10.5">
      <c r="E852" s="216"/>
    </row>
    <row r="853" ht="10.5">
      <c r="E853" s="216"/>
    </row>
    <row r="854" ht="10.5">
      <c r="E854" s="216"/>
    </row>
    <row r="855" ht="10.5">
      <c r="E855" s="216"/>
    </row>
    <row r="856" ht="10.5">
      <c r="E856" s="216"/>
    </row>
    <row r="857" ht="10.5">
      <c r="E857" s="216"/>
    </row>
    <row r="858" ht="10.5">
      <c r="E858" s="216"/>
    </row>
    <row r="859" ht="10.5">
      <c r="E859" s="216"/>
    </row>
    <row r="860" ht="10.5">
      <c r="E860" s="216"/>
    </row>
    <row r="861" ht="10.5">
      <c r="E861" s="216"/>
    </row>
    <row r="862" ht="10.5">
      <c r="E862" s="216"/>
    </row>
    <row r="863" ht="10.5">
      <c r="E863" s="216"/>
    </row>
    <row r="864" ht="10.5">
      <c r="E864" s="216"/>
    </row>
    <row r="865" ht="10.5">
      <c r="E865" s="216"/>
    </row>
    <row r="866" ht="10.5">
      <c r="E866" s="216"/>
    </row>
    <row r="867" ht="10.5">
      <c r="E867" s="216"/>
    </row>
    <row r="868" ht="10.5">
      <c r="E868" s="216"/>
    </row>
    <row r="869" ht="10.5">
      <c r="E869" s="216"/>
    </row>
    <row r="870" ht="10.5">
      <c r="E870" s="216"/>
    </row>
    <row r="871" ht="10.5">
      <c r="E871" s="216"/>
    </row>
    <row r="872" ht="10.5">
      <c r="E872" s="216"/>
    </row>
    <row r="873" ht="10.5">
      <c r="E873" s="216"/>
    </row>
    <row r="874" ht="10.5">
      <c r="E874" s="216"/>
    </row>
    <row r="875" ht="10.5">
      <c r="E875" s="216"/>
    </row>
    <row r="876" ht="10.5">
      <c r="E876" s="216"/>
    </row>
    <row r="877" ht="10.5">
      <c r="E877" s="216"/>
    </row>
    <row r="878" ht="10.5">
      <c r="E878" s="216"/>
    </row>
    <row r="879" ht="10.5">
      <c r="E879" s="216"/>
    </row>
    <row r="880" ht="10.5">
      <c r="E880" s="216"/>
    </row>
    <row r="881" ht="10.5">
      <c r="E881" s="216"/>
    </row>
    <row r="882" ht="10.5">
      <c r="E882" s="216"/>
    </row>
    <row r="883" ht="10.5">
      <c r="E883" s="216"/>
    </row>
    <row r="884" ht="10.5">
      <c r="E884" s="216"/>
    </row>
    <row r="885" ht="10.5">
      <c r="E885" s="216"/>
    </row>
    <row r="886" ht="10.5">
      <c r="E886" s="216"/>
    </row>
    <row r="887" ht="10.5">
      <c r="E887" s="216"/>
    </row>
    <row r="888" ht="10.5">
      <c r="E888" s="216"/>
    </row>
    <row r="889" ht="10.5">
      <c r="E889" s="216"/>
    </row>
    <row r="890" ht="10.5">
      <c r="E890" s="216"/>
    </row>
    <row r="891" ht="10.5">
      <c r="E891" s="216"/>
    </row>
    <row r="892" ht="10.5">
      <c r="E892" s="216"/>
    </row>
    <row r="893" ht="10.5">
      <c r="E893" s="216"/>
    </row>
    <row r="894" ht="10.5">
      <c r="E894" s="216"/>
    </row>
    <row r="895" ht="10.5">
      <c r="E895" s="216"/>
    </row>
    <row r="896" ht="10.5">
      <c r="E896" s="216"/>
    </row>
    <row r="897" ht="10.5">
      <c r="E897" s="216"/>
    </row>
    <row r="898" ht="10.5">
      <c r="E898" s="216"/>
    </row>
    <row r="899" ht="10.5">
      <c r="E899" s="216"/>
    </row>
    <row r="900" ht="10.5">
      <c r="E900" s="216"/>
    </row>
    <row r="901" ht="10.5">
      <c r="E901" s="216"/>
    </row>
    <row r="902" ht="10.5">
      <c r="E902" s="216"/>
    </row>
    <row r="903" ht="10.5">
      <c r="E903" s="216"/>
    </row>
    <row r="904" ht="10.5">
      <c r="E904" s="216"/>
    </row>
    <row r="905" ht="10.5">
      <c r="E905" s="216"/>
    </row>
    <row r="906" ht="10.5">
      <c r="E906" s="216"/>
    </row>
    <row r="907" ht="10.5">
      <c r="E907" s="216"/>
    </row>
    <row r="908" ht="10.5">
      <c r="E908" s="216"/>
    </row>
    <row r="909" ht="10.5">
      <c r="E909" s="216"/>
    </row>
    <row r="910" ht="10.5">
      <c r="E910" s="216"/>
    </row>
    <row r="911" ht="10.5">
      <c r="E911" s="216"/>
    </row>
    <row r="912" ht="10.5">
      <c r="E912" s="216"/>
    </row>
    <row r="913" ht="10.5">
      <c r="E913" s="216"/>
    </row>
    <row r="914" ht="10.5">
      <c r="E914" s="216"/>
    </row>
    <row r="915" ht="10.5">
      <c r="E915" s="216"/>
    </row>
    <row r="916" ht="10.5">
      <c r="E916" s="216"/>
    </row>
    <row r="917" ht="10.5">
      <c r="E917" s="216"/>
    </row>
    <row r="918" ht="10.5">
      <c r="E918" s="216"/>
    </row>
    <row r="919" ht="10.5">
      <c r="E919" s="216"/>
    </row>
    <row r="920" ht="10.5">
      <c r="E920" s="216"/>
    </row>
    <row r="921" ht="10.5">
      <c r="E921" s="216"/>
    </row>
    <row r="922" ht="10.5">
      <c r="E922" s="216"/>
    </row>
    <row r="923" ht="10.5">
      <c r="E923" s="216"/>
    </row>
    <row r="924" ht="10.5">
      <c r="E924" s="216"/>
    </row>
    <row r="925" ht="10.5">
      <c r="E925" s="216"/>
    </row>
    <row r="926" ht="10.5">
      <c r="E926" s="216"/>
    </row>
    <row r="927" ht="10.5">
      <c r="E927" s="216"/>
    </row>
    <row r="928" ht="10.5">
      <c r="E928" s="216"/>
    </row>
    <row r="929" ht="10.5">
      <c r="E929" s="216"/>
    </row>
    <row r="930" ht="10.5">
      <c r="E930" s="216"/>
    </row>
    <row r="931" ht="10.5">
      <c r="E931" s="216"/>
    </row>
    <row r="932" ht="10.5">
      <c r="E932" s="216"/>
    </row>
    <row r="933" ht="10.5">
      <c r="E933" s="216"/>
    </row>
    <row r="934" ht="10.5">
      <c r="E934" s="216"/>
    </row>
    <row r="935" ht="10.5">
      <c r="E935" s="216"/>
    </row>
    <row r="936" ht="10.5">
      <c r="E936" s="216"/>
    </row>
    <row r="937" ht="10.5">
      <c r="E937" s="216"/>
    </row>
    <row r="938" ht="10.5">
      <c r="E938" s="216"/>
    </row>
    <row r="939" ht="10.5">
      <c r="E939" s="216"/>
    </row>
    <row r="940" ht="10.5">
      <c r="E940" s="216"/>
    </row>
    <row r="941" ht="10.5">
      <c r="E941" s="216"/>
    </row>
    <row r="942" ht="10.5">
      <c r="E942" s="216"/>
    </row>
    <row r="943" ht="10.5">
      <c r="E943" s="216"/>
    </row>
    <row r="944" ht="10.5">
      <c r="E944" s="216"/>
    </row>
    <row r="945" ht="10.5">
      <c r="E945" s="216"/>
    </row>
    <row r="946" ht="10.5">
      <c r="E946" s="216"/>
    </row>
    <row r="947" ht="10.5">
      <c r="E947" s="216"/>
    </row>
    <row r="948" ht="10.5">
      <c r="E948" s="216"/>
    </row>
    <row r="949" ht="10.5">
      <c r="E949" s="216"/>
    </row>
    <row r="950" ht="10.5">
      <c r="E950" s="216"/>
    </row>
    <row r="951" ht="10.5">
      <c r="E951" s="216"/>
    </row>
    <row r="952" ht="10.5">
      <c r="E952" s="216"/>
    </row>
    <row r="953" ht="10.5">
      <c r="E953" s="216"/>
    </row>
    <row r="954" ht="10.5">
      <c r="E954" s="216"/>
    </row>
    <row r="955" ht="10.5">
      <c r="E955" s="216"/>
    </row>
    <row r="956" ht="10.5">
      <c r="E956" s="216"/>
    </row>
    <row r="957" ht="10.5">
      <c r="E957" s="216"/>
    </row>
    <row r="958" ht="10.5">
      <c r="E958" s="216"/>
    </row>
    <row r="959" ht="10.5">
      <c r="E959" s="216"/>
    </row>
    <row r="960" ht="10.5">
      <c r="E960" s="216"/>
    </row>
    <row r="961" ht="10.5">
      <c r="E961" s="216"/>
    </row>
    <row r="962" ht="10.5">
      <c r="E962" s="216"/>
    </row>
    <row r="963" ht="10.5">
      <c r="E963" s="216"/>
    </row>
    <row r="964" ht="10.5">
      <c r="E964" s="216"/>
    </row>
    <row r="965" ht="10.5">
      <c r="E965" s="216"/>
    </row>
    <row r="966" ht="10.5">
      <c r="E966" s="216"/>
    </row>
    <row r="967" ht="10.5">
      <c r="E967" s="216"/>
    </row>
    <row r="968" ht="10.5">
      <c r="E968" s="216"/>
    </row>
    <row r="969" ht="10.5">
      <c r="E969" s="216"/>
    </row>
    <row r="970" ht="10.5">
      <c r="E970" s="216"/>
    </row>
    <row r="971" ht="10.5">
      <c r="E971" s="216"/>
    </row>
    <row r="972" ht="10.5">
      <c r="E972" s="216"/>
    </row>
    <row r="973" ht="10.5">
      <c r="E973" s="216"/>
    </row>
    <row r="974" ht="10.5">
      <c r="E974" s="216"/>
    </row>
    <row r="975" ht="10.5">
      <c r="E975" s="216"/>
    </row>
    <row r="976" ht="10.5">
      <c r="E976" s="216"/>
    </row>
    <row r="977" ht="10.5">
      <c r="E977" s="216"/>
    </row>
    <row r="978" ht="10.5">
      <c r="E978" s="216"/>
    </row>
    <row r="979" ht="10.5">
      <c r="E979" s="216"/>
    </row>
    <row r="980" ht="10.5">
      <c r="E980" s="216"/>
    </row>
    <row r="981" ht="10.5">
      <c r="E981" s="216"/>
    </row>
    <row r="982" ht="10.5">
      <c r="E982" s="216"/>
    </row>
    <row r="983" ht="10.5">
      <c r="E983" s="216"/>
    </row>
    <row r="984" ht="10.5">
      <c r="E984" s="216"/>
    </row>
    <row r="985" ht="10.5">
      <c r="E985" s="216"/>
    </row>
    <row r="986" ht="10.5">
      <c r="E986" s="216"/>
    </row>
    <row r="987" ht="10.5">
      <c r="E987" s="216"/>
    </row>
    <row r="988" ht="10.5">
      <c r="E988" s="216"/>
    </row>
    <row r="989" ht="10.5">
      <c r="E989" s="216"/>
    </row>
    <row r="990" ht="10.5">
      <c r="E990" s="216"/>
    </row>
    <row r="991" ht="10.5">
      <c r="E991" s="216"/>
    </row>
    <row r="992" ht="10.5">
      <c r="E992" s="216"/>
    </row>
    <row r="993" ht="10.5">
      <c r="E993" s="216"/>
    </row>
    <row r="994" ht="10.5">
      <c r="E994" s="216"/>
    </row>
    <row r="995" ht="10.5">
      <c r="E995" s="216"/>
    </row>
    <row r="996" ht="10.5">
      <c r="E996" s="216"/>
    </row>
    <row r="997" ht="10.5">
      <c r="E997" s="216"/>
    </row>
    <row r="998" ht="10.5">
      <c r="E998" s="216"/>
    </row>
    <row r="999" ht="10.5">
      <c r="E999" s="216"/>
    </row>
    <row r="1000" ht="10.5">
      <c r="E1000" s="216"/>
    </row>
    <row r="1001" ht="10.5">
      <c r="E1001" s="216"/>
    </row>
    <row r="1002" ht="10.5">
      <c r="E1002" s="216"/>
    </row>
    <row r="1003" ht="10.5">
      <c r="E1003" s="216"/>
    </row>
    <row r="1004" ht="10.5">
      <c r="E1004" s="216"/>
    </row>
    <row r="1005" ht="10.5">
      <c r="E1005" s="216"/>
    </row>
    <row r="1006" ht="10.5">
      <c r="E1006" s="216"/>
    </row>
    <row r="1007" ht="10.5">
      <c r="E1007" s="216"/>
    </row>
    <row r="1008" ht="10.5">
      <c r="E1008" s="216"/>
    </row>
    <row r="1009" ht="10.5">
      <c r="E1009" s="216"/>
    </row>
    <row r="1010" ht="10.5">
      <c r="E1010" s="216"/>
    </row>
    <row r="1011" ht="10.5">
      <c r="E1011" s="216"/>
    </row>
    <row r="1012" ht="10.5">
      <c r="E1012" s="216"/>
    </row>
    <row r="1013" ht="10.5">
      <c r="E1013" s="216"/>
    </row>
    <row r="1014" ht="10.5">
      <c r="E1014" s="216"/>
    </row>
    <row r="1015" ht="10.5">
      <c r="E1015" s="216"/>
    </row>
    <row r="1016" ht="10.5">
      <c r="E1016" s="216"/>
    </row>
    <row r="1017" ht="10.5">
      <c r="E1017" s="216"/>
    </row>
    <row r="1018" ht="10.5">
      <c r="E1018" s="216"/>
    </row>
    <row r="1019" ht="10.5">
      <c r="E1019" s="216"/>
    </row>
    <row r="1020" ht="10.5">
      <c r="E1020" s="216"/>
    </row>
    <row r="1021" ht="10.5">
      <c r="E1021" s="216"/>
    </row>
    <row r="1022" ht="10.5">
      <c r="E1022" s="216"/>
    </row>
    <row r="1023" ht="10.5">
      <c r="E1023" s="216"/>
    </row>
    <row r="1024" ht="10.5">
      <c r="E1024" s="216"/>
    </row>
    <row r="1025" ht="10.5">
      <c r="E1025" s="216"/>
    </row>
    <row r="1026" ht="10.5">
      <c r="E1026" s="216"/>
    </row>
    <row r="1027" ht="10.5">
      <c r="E1027" s="216"/>
    </row>
    <row r="1028" ht="10.5">
      <c r="E1028" s="216"/>
    </row>
    <row r="1029" ht="10.5">
      <c r="E1029" s="216"/>
    </row>
    <row r="1030" ht="10.5">
      <c r="E1030" s="216"/>
    </row>
    <row r="1031" ht="10.5">
      <c r="E1031" s="216"/>
    </row>
    <row r="1032" ht="10.5">
      <c r="E1032" s="216"/>
    </row>
    <row r="1033" ht="10.5">
      <c r="E1033" s="216"/>
    </row>
    <row r="1034" ht="10.5">
      <c r="E1034" s="216"/>
    </row>
    <row r="1035" ht="10.5">
      <c r="E1035" s="216"/>
    </row>
    <row r="1036" ht="10.5">
      <c r="E1036" s="216"/>
    </row>
    <row r="1037" ht="10.5">
      <c r="E1037" s="216"/>
    </row>
    <row r="1038" ht="10.5">
      <c r="E1038" s="216"/>
    </row>
    <row r="1039" ht="10.5">
      <c r="E1039" s="216"/>
    </row>
    <row r="1040" ht="10.5">
      <c r="E1040" s="216"/>
    </row>
    <row r="1041" ht="10.5">
      <c r="E1041" s="216"/>
    </row>
    <row r="1042" ht="10.5">
      <c r="E1042" s="216"/>
    </row>
    <row r="1043" ht="10.5">
      <c r="E1043" s="216"/>
    </row>
    <row r="1044" ht="10.5">
      <c r="E1044" s="216"/>
    </row>
    <row r="1045" ht="10.5">
      <c r="E1045" s="216"/>
    </row>
    <row r="1046" ht="10.5">
      <c r="E1046" s="216"/>
    </row>
    <row r="1047" ht="10.5">
      <c r="E1047" s="216"/>
    </row>
    <row r="1048" ht="10.5">
      <c r="E1048" s="216"/>
    </row>
    <row r="1049" ht="10.5">
      <c r="E1049" s="216"/>
    </row>
    <row r="1050" ht="10.5">
      <c r="E1050" s="216"/>
    </row>
    <row r="1051" ht="10.5">
      <c r="E1051" s="216"/>
    </row>
    <row r="1052" ht="10.5">
      <c r="E1052" s="216"/>
    </row>
    <row r="1053" ht="10.5">
      <c r="E1053" s="216"/>
    </row>
    <row r="1054" ht="10.5">
      <c r="E1054" s="216"/>
    </row>
    <row r="1055" ht="10.5">
      <c r="E1055" s="216"/>
    </row>
    <row r="1056" ht="10.5">
      <c r="E1056" s="216"/>
    </row>
    <row r="1057" ht="10.5">
      <c r="E1057" s="216"/>
    </row>
    <row r="1058" ht="10.5">
      <c r="E1058" s="216"/>
    </row>
    <row r="1059" ht="10.5">
      <c r="E1059" s="216"/>
    </row>
    <row r="1060" ht="10.5">
      <c r="E1060" s="216"/>
    </row>
    <row r="1061" ht="10.5">
      <c r="E1061" s="216"/>
    </row>
    <row r="1062" ht="10.5">
      <c r="E1062" s="216"/>
    </row>
    <row r="1063" ht="10.5">
      <c r="E1063" s="216"/>
    </row>
    <row r="1064" ht="10.5">
      <c r="E1064" s="216"/>
    </row>
    <row r="1065" ht="10.5">
      <c r="E1065" s="216"/>
    </row>
    <row r="1066" ht="10.5">
      <c r="E1066" s="216"/>
    </row>
    <row r="1067" ht="10.5">
      <c r="E1067" s="216"/>
    </row>
    <row r="1068" ht="10.5">
      <c r="E1068" s="216"/>
    </row>
    <row r="1069" ht="10.5">
      <c r="E1069" s="216"/>
    </row>
    <row r="1070" ht="10.5">
      <c r="E1070" s="216"/>
    </row>
    <row r="1071" ht="10.5">
      <c r="E1071" s="216"/>
    </row>
    <row r="1072" ht="10.5">
      <c r="E1072" s="216"/>
    </row>
    <row r="1073" ht="10.5">
      <c r="E1073" s="216"/>
    </row>
    <row r="1074" ht="10.5">
      <c r="E1074" s="216"/>
    </row>
    <row r="1075" ht="10.5">
      <c r="E1075" s="216"/>
    </row>
    <row r="1076" ht="10.5">
      <c r="E1076" s="216"/>
    </row>
    <row r="1077" ht="10.5">
      <c r="E1077" s="216"/>
    </row>
    <row r="1078" ht="10.5">
      <c r="E1078" s="216"/>
    </row>
    <row r="1079" ht="10.5">
      <c r="E1079" s="216"/>
    </row>
    <row r="1080" ht="10.5">
      <c r="E1080" s="216"/>
    </row>
    <row r="1081" ht="10.5">
      <c r="E1081" s="216"/>
    </row>
    <row r="1082" ht="10.5">
      <c r="E1082" s="216"/>
    </row>
    <row r="1083" ht="10.5">
      <c r="E1083" s="216"/>
    </row>
    <row r="1084" ht="10.5">
      <c r="E1084" s="216"/>
    </row>
    <row r="1085" ht="10.5">
      <c r="E1085" s="216"/>
    </row>
    <row r="1086" ht="10.5">
      <c r="E1086" s="216"/>
    </row>
    <row r="1087" ht="10.5">
      <c r="E1087" s="216"/>
    </row>
    <row r="1088" ht="10.5">
      <c r="E1088" s="216"/>
    </row>
    <row r="1089" ht="10.5">
      <c r="E1089" s="216"/>
    </row>
    <row r="1090" ht="10.5">
      <c r="E1090" s="216"/>
    </row>
    <row r="1091" ht="10.5">
      <c r="E1091" s="216"/>
    </row>
    <row r="1092" ht="10.5">
      <c r="E1092" s="216"/>
    </row>
    <row r="1093" ht="10.5">
      <c r="E1093" s="216"/>
    </row>
    <row r="1094" ht="10.5">
      <c r="E1094" s="216"/>
    </row>
    <row r="1095" ht="10.5">
      <c r="E1095" s="216"/>
    </row>
    <row r="1096" ht="10.5">
      <c r="E1096" s="216"/>
    </row>
    <row r="1097" ht="10.5">
      <c r="E1097" s="216"/>
    </row>
    <row r="1098" ht="10.5">
      <c r="E1098" s="216"/>
    </row>
    <row r="1099" ht="10.5">
      <c r="E1099" s="216"/>
    </row>
    <row r="1100" ht="10.5">
      <c r="E1100" s="216"/>
    </row>
    <row r="1101" ht="10.5">
      <c r="E1101" s="216"/>
    </row>
    <row r="1102" ht="10.5">
      <c r="E1102" s="216"/>
    </row>
    <row r="1103" ht="10.5">
      <c r="E1103" s="216"/>
    </row>
    <row r="1104" ht="10.5">
      <c r="E1104" s="216"/>
    </row>
    <row r="1105" ht="10.5">
      <c r="E1105" s="216"/>
    </row>
    <row r="1106" ht="10.5">
      <c r="E1106" s="216"/>
    </row>
    <row r="1107" ht="10.5">
      <c r="E1107" s="216"/>
    </row>
    <row r="1108" ht="10.5">
      <c r="E1108" s="216"/>
    </row>
    <row r="1109" ht="10.5">
      <c r="E1109" s="216"/>
    </row>
    <row r="1110" ht="10.5">
      <c r="E1110" s="216"/>
    </row>
    <row r="1111" ht="10.5">
      <c r="E1111" s="216"/>
    </row>
    <row r="1112" ht="10.5">
      <c r="E1112" s="216"/>
    </row>
    <row r="1113" ht="10.5">
      <c r="E1113" s="216"/>
    </row>
    <row r="1114" ht="10.5">
      <c r="E1114" s="216"/>
    </row>
    <row r="1115" ht="10.5">
      <c r="E1115" s="216"/>
    </row>
    <row r="1116" ht="10.5">
      <c r="E1116" s="216"/>
    </row>
    <row r="1117" ht="10.5">
      <c r="E1117" s="216"/>
    </row>
    <row r="1118" ht="10.5">
      <c r="E1118" s="216"/>
    </row>
    <row r="1119" ht="10.5">
      <c r="E1119" s="216"/>
    </row>
    <row r="1120" ht="10.5">
      <c r="E1120" s="216"/>
    </row>
    <row r="1121" ht="10.5">
      <c r="E1121" s="216"/>
    </row>
    <row r="1122" ht="10.5">
      <c r="E1122" s="216"/>
    </row>
    <row r="1123" ht="10.5">
      <c r="E1123" s="216"/>
    </row>
    <row r="1124" ht="10.5">
      <c r="E1124" s="216"/>
    </row>
    <row r="1125" ht="10.5">
      <c r="E1125" s="216"/>
    </row>
    <row r="1126" ht="10.5">
      <c r="E1126" s="216"/>
    </row>
    <row r="1127" ht="10.5">
      <c r="E1127" s="216"/>
    </row>
    <row r="1128" ht="10.5">
      <c r="E1128" s="216"/>
    </row>
    <row r="1129" ht="10.5">
      <c r="E1129" s="216"/>
    </row>
    <row r="1130" ht="10.5">
      <c r="E1130" s="216"/>
    </row>
    <row r="1131" ht="10.5">
      <c r="E1131" s="216"/>
    </row>
    <row r="1132" ht="10.5">
      <c r="E1132" s="216"/>
    </row>
    <row r="1133" ht="10.5">
      <c r="E1133" s="216"/>
    </row>
    <row r="1134" ht="10.5">
      <c r="E1134" s="216"/>
    </row>
    <row r="1135" ht="10.5">
      <c r="E1135" s="216"/>
    </row>
    <row r="1136" ht="10.5">
      <c r="E1136" s="216"/>
    </row>
    <row r="1137" ht="10.5">
      <c r="E1137" s="216"/>
    </row>
    <row r="1138" ht="10.5">
      <c r="E1138" s="216"/>
    </row>
    <row r="1139" ht="10.5">
      <c r="E1139" s="216"/>
    </row>
    <row r="1140" ht="10.5">
      <c r="E1140" s="216"/>
    </row>
    <row r="1141" ht="10.5">
      <c r="E1141" s="216"/>
    </row>
    <row r="1142" ht="10.5">
      <c r="E1142" s="216"/>
    </row>
    <row r="1143" ht="10.5">
      <c r="E1143" s="216"/>
    </row>
    <row r="1144" ht="10.5">
      <c r="E1144" s="216"/>
    </row>
    <row r="1145" ht="10.5">
      <c r="E1145" s="216"/>
    </row>
    <row r="1146" ht="10.5">
      <c r="E1146" s="216"/>
    </row>
    <row r="1147" ht="10.5">
      <c r="E1147" s="216"/>
    </row>
    <row r="1148" ht="10.5">
      <c r="E1148" s="216"/>
    </row>
    <row r="1149" ht="10.5">
      <c r="E1149" s="216"/>
    </row>
    <row r="1150" ht="10.5">
      <c r="E1150" s="216"/>
    </row>
    <row r="1151" ht="10.5">
      <c r="E1151" s="216"/>
    </row>
    <row r="1152" ht="10.5">
      <c r="E1152" s="216"/>
    </row>
    <row r="1153" ht="10.5">
      <c r="E1153" s="216"/>
    </row>
    <row r="1154" ht="10.5">
      <c r="E1154" s="216"/>
    </row>
    <row r="1155" ht="10.5">
      <c r="E1155" s="216"/>
    </row>
    <row r="1156" ht="10.5">
      <c r="E1156" s="216"/>
    </row>
    <row r="1157" ht="10.5">
      <c r="E1157" s="216"/>
    </row>
    <row r="1158" ht="10.5">
      <c r="E1158" s="216"/>
    </row>
    <row r="1159" ht="10.5">
      <c r="E1159" s="216"/>
    </row>
    <row r="1160" ht="10.5">
      <c r="E1160" s="216"/>
    </row>
    <row r="1161" ht="10.5">
      <c r="E1161" s="216"/>
    </row>
    <row r="1162" ht="10.5">
      <c r="E1162" s="216"/>
    </row>
    <row r="1163" ht="10.5">
      <c r="E1163" s="216"/>
    </row>
    <row r="1164" ht="10.5">
      <c r="E1164" s="216"/>
    </row>
    <row r="1165" ht="10.5">
      <c r="E1165" s="216"/>
    </row>
    <row r="1166" ht="10.5">
      <c r="E1166" s="216"/>
    </row>
    <row r="1167" ht="10.5">
      <c r="E1167" s="216"/>
    </row>
    <row r="1168" ht="10.5">
      <c r="E1168" s="216"/>
    </row>
    <row r="1169" ht="10.5">
      <c r="E1169" s="216"/>
    </row>
    <row r="1170" ht="10.5">
      <c r="E1170" s="216"/>
    </row>
    <row r="1171" ht="10.5">
      <c r="E1171" s="216"/>
    </row>
    <row r="1172" ht="10.5">
      <c r="E1172" s="216"/>
    </row>
    <row r="1173" ht="10.5">
      <c r="E1173" s="216"/>
    </row>
    <row r="1174" ht="10.5">
      <c r="E1174" s="216"/>
    </row>
    <row r="1175" ht="10.5">
      <c r="E1175" s="216"/>
    </row>
    <row r="1176" ht="10.5">
      <c r="E1176" s="216"/>
    </row>
    <row r="1177" ht="10.5">
      <c r="E1177" s="216"/>
    </row>
    <row r="1178" ht="10.5">
      <c r="E1178" s="216"/>
    </row>
    <row r="1179" ht="10.5">
      <c r="E1179" s="216"/>
    </row>
    <row r="1180" ht="10.5">
      <c r="E1180" s="216"/>
    </row>
    <row r="1181" ht="10.5">
      <c r="E1181" s="216"/>
    </row>
    <row r="1182" ht="10.5">
      <c r="E1182" s="216"/>
    </row>
    <row r="1183" ht="10.5">
      <c r="E1183" s="216"/>
    </row>
    <row r="1184" ht="10.5">
      <c r="E1184" s="216"/>
    </row>
    <row r="1185" ht="10.5">
      <c r="E1185" s="216"/>
    </row>
    <row r="1186" ht="10.5">
      <c r="E1186" s="216"/>
    </row>
    <row r="1187" ht="10.5">
      <c r="E1187" s="216"/>
    </row>
    <row r="1188" ht="10.5">
      <c r="E1188" s="216"/>
    </row>
    <row r="1189" ht="10.5">
      <c r="E1189" s="216"/>
    </row>
    <row r="1190" ht="10.5">
      <c r="E1190" s="216"/>
    </row>
    <row r="1191" ht="10.5">
      <c r="E1191" s="216"/>
    </row>
    <row r="1192" ht="10.5">
      <c r="E1192" s="216"/>
    </row>
    <row r="1193" ht="10.5">
      <c r="E1193" s="216"/>
    </row>
    <row r="1194" ht="10.5">
      <c r="E1194" s="216"/>
    </row>
    <row r="1195" ht="10.5">
      <c r="E1195" s="216"/>
    </row>
    <row r="1196" ht="10.5">
      <c r="E1196" s="216"/>
    </row>
    <row r="1197" ht="10.5">
      <c r="E1197" s="216"/>
    </row>
    <row r="1198" ht="10.5">
      <c r="E1198" s="216"/>
    </row>
    <row r="1199" ht="10.5">
      <c r="E1199" s="216"/>
    </row>
    <row r="1200" ht="10.5">
      <c r="E1200" s="216"/>
    </row>
    <row r="1201" ht="10.5">
      <c r="E1201" s="216"/>
    </row>
    <row r="1202" ht="10.5">
      <c r="E1202" s="216"/>
    </row>
    <row r="1203" ht="10.5">
      <c r="E1203" s="216"/>
    </row>
    <row r="1204" ht="10.5">
      <c r="E1204" s="216"/>
    </row>
    <row r="1205" ht="10.5">
      <c r="E1205" s="216"/>
    </row>
    <row r="1206" ht="10.5">
      <c r="E1206" s="216"/>
    </row>
    <row r="1207" ht="10.5">
      <c r="E1207" s="216"/>
    </row>
    <row r="1208" ht="10.5">
      <c r="E1208" s="216"/>
    </row>
    <row r="1209" ht="10.5">
      <c r="E1209" s="216"/>
    </row>
    <row r="1210" ht="10.5">
      <c r="E1210" s="216"/>
    </row>
    <row r="1211" ht="10.5">
      <c r="E1211" s="216"/>
    </row>
    <row r="1212" ht="10.5">
      <c r="E1212" s="216"/>
    </row>
    <row r="1213" ht="10.5">
      <c r="E1213" s="216"/>
    </row>
    <row r="1214" ht="10.5">
      <c r="E1214" s="216"/>
    </row>
    <row r="1215" ht="10.5">
      <c r="E1215" s="216"/>
    </row>
    <row r="1216" ht="10.5">
      <c r="E1216" s="216"/>
    </row>
    <row r="1217" ht="10.5">
      <c r="E1217" s="216"/>
    </row>
    <row r="1218" ht="10.5">
      <c r="E1218" s="216"/>
    </row>
    <row r="1219" ht="10.5">
      <c r="E1219" s="216"/>
    </row>
    <row r="1220" ht="10.5">
      <c r="E1220" s="216"/>
    </row>
    <row r="1221" ht="10.5">
      <c r="E1221" s="216"/>
    </row>
    <row r="1222" ht="10.5">
      <c r="E1222" s="216"/>
    </row>
    <row r="1223" ht="10.5">
      <c r="E1223" s="216"/>
    </row>
    <row r="1224" ht="10.5">
      <c r="E1224" s="216"/>
    </row>
    <row r="1225" ht="10.5">
      <c r="E1225" s="216"/>
    </row>
    <row r="1226" ht="10.5">
      <c r="E1226" s="216"/>
    </row>
    <row r="1227" ht="10.5">
      <c r="E1227" s="216"/>
    </row>
    <row r="1228" ht="10.5">
      <c r="E1228" s="216"/>
    </row>
    <row r="1229" ht="10.5">
      <c r="E1229" s="216"/>
    </row>
    <row r="1230" ht="10.5">
      <c r="E1230" s="216"/>
    </row>
    <row r="1231" ht="10.5">
      <c r="E1231" s="216"/>
    </row>
    <row r="1232" ht="10.5">
      <c r="E1232" s="216"/>
    </row>
    <row r="1233" ht="10.5">
      <c r="E1233" s="216"/>
    </row>
    <row r="1234" ht="10.5">
      <c r="E1234" s="216"/>
    </row>
    <row r="1235" ht="10.5">
      <c r="E1235" s="216"/>
    </row>
    <row r="1236" ht="10.5">
      <c r="E1236" s="216"/>
    </row>
    <row r="1237" ht="10.5">
      <c r="E1237" s="216"/>
    </row>
    <row r="1238" ht="10.5">
      <c r="E1238" s="216"/>
    </row>
    <row r="1239" ht="10.5">
      <c r="E1239" s="216"/>
    </row>
    <row r="1240" ht="10.5">
      <c r="E1240" s="216"/>
    </row>
    <row r="1241" ht="10.5">
      <c r="E1241" s="216"/>
    </row>
    <row r="1242" ht="10.5">
      <c r="E1242" s="216"/>
    </row>
    <row r="1243" ht="10.5">
      <c r="E1243" s="216"/>
    </row>
    <row r="1244" ht="10.5">
      <c r="E1244" s="216"/>
    </row>
    <row r="1245" ht="10.5">
      <c r="E1245" s="216"/>
    </row>
    <row r="1246" ht="10.5">
      <c r="E1246" s="216"/>
    </row>
    <row r="1247" ht="10.5">
      <c r="E1247" s="216"/>
    </row>
    <row r="1248" ht="10.5">
      <c r="E1248" s="216"/>
    </row>
    <row r="1249" ht="10.5">
      <c r="E1249" s="216"/>
    </row>
    <row r="1250" ht="10.5">
      <c r="E1250" s="216"/>
    </row>
    <row r="1251" ht="10.5">
      <c r="E1251" s="216"/>
    </row>
    <row r="1252" ht="10.5">
      <c r="E1252" s="216"/>
    </row>
    <row r="1253" ht="10.5">
      <c r="E1253" s="216"/>
    </row>
    <row r="1254" ht="10.5">
      <c r="E1254" s="216"/>
    </row>
    <row r="1255" ht="10.5">
      <c r="E1255" s="216"/>
    </row>
    <row r="1256" ht="10.5">
      <c r="E1256" s="216"/>
    </row>
    <row r="1257" ht="10.5">
      <c r="E1257" s="216"/>
    </row>
    <row r="1258" ht="10.5">
      <c r="E1258" s="216"/>
    </row>
    <row r="1259" ht="10.5">
      <c r="E1259" s="216"/>
    </row>
    <row r="1260" ht="10.5">
      <c r="E1260" s="216"/>
    </row>
    <row r="1261" ht="10.5">
      <c r="E1261" s="216"/>
    </row>
    <row r="1262" ht="10.5">
      <c r="E1262" s="216"/>
    </row>
    <row r="1263" ht="10.5">
      <c r="E1263" s="216"/>
    </row>
    <row r="1264" ht="10.5">
      <c r="E1264" s="216"/>
    </row>
    <row r="1265" ht="10.5">
      <c r="E1265" s="216"/>
    </row>
    <row r="1266" ht="10.5">
      <c r="E1266" s="216"/>
    </row>
    <row r="1267" ht="10.5">
      <c r="E1267" s="216"/>
    </row>
    <row r="1268" ht="10.5">
      <c r="E1268" s="216"/>
    </row>
    <row r="1269" ht="10.5">
      <c r="E1269" s="216"/>
    </row>
    <row r="1270" ht="10.5">
      <c r="E1270" s="216"/>
    </row>
    <row r="1271" ht="10.5">
      <c r="E1271" s="216"/>
    </row>
    <row r="1272" ht="10.5">
      <c r="E1272" s="216"/>
    </row>
    <row r="1273" ht="10.5">
      <c r="E1273" s="216"/>
    </row>
    <row r="1274" ht="10.5">
      <c r="E1274" s="216"/>
    </row>
    <row r="1275" ht="10.5">
      <c r="E1275" s="216"/>
    </row>
    <row r="1276" ht="10.5">
      <c r="E1276" s="216"/>
    </row>
    <row r="1277" ht="10.5">
      <c r="E1277" s="216"/>
    </row>
    <row r="1278" ht="10.5">
      <c r="E1278" s="216"/>
    </row>
    <row r="1279" ht="10.5">
      <c r="E1279" s="216"/>
    </row>
    <row r="1280" ht="10.5">
      <c r="E1280" s="216"/>
    </row>
    <row r="1281" ht="10.5">
      <c r="E1281" s="216"/>
    </row>
    <row r="1282" ht="10.5">
      <c r="E1282" s="216"/>
    </row>
    <row r="1283" ht="10.5">
      <c r="E1283" s="216"/>
    </row>
    <row r="1284" ht="10.5">
      <c r="E1284" s="216"/>
    </row>
    <row r="1285" ht="10.5">
      <c r="E1285" s="216"/>
    </row>
    <row r="1286" ht="10.5">
      <c r="E1286" s="216"/>
    </row>
    <row r="1287" ht="10.5">
      <c r="E1287" s="216"/>
    </row>
    <row r="1288" ht="10.5">
      <c r="E1288" s="216"/>
    </row>
    <row r="1289" ht="10.5">
      <c r="E1289" s="216"/>
    </row>
    <row r="1290" ht="10.5">
      <c r="E1290" s="216"/>
    </row>
    <row r="1291" ht="10.5">
      <c r="E1291" s="216"/>
    </row>
    <row r="1292" ht="10.5">
      <c r="E1292" s="216"/>
    </row>
    <row r="1293" ht="10.5">
      <c r="E1293" s="216"/>
    </row>
    <row r="1294" ht="10.5">
      <c r="E1294" s="216"/>
    </row>
    <row r="1295" ht="10.5">
      <c r="E1295" s="216"/>
    </row>
    <row r="1296" ht="10.5">
      <c r="E1296" s="216"/>
    </row>
    <row r="1297" ht="10.5">
      <c r="E1297" s="216"/>
    </row>
    <row r="1298" ht="10.5">
      <c r="E1298" s="216"/>
    </row>
    <row r="1299" ht="10.5">
      <c r="E1299" s="216"/>
    </row>
    <row r="1300" ht="10.5">
      <c r="E1300" s="216"/>
    </row>
    <row r="1301" ht="10.5">
      <c r="E1301" s="216"/>
    </row>
    <row r="1302" ht="10.5">
      <c r="E1302" s="216"/>
    </row>
    <row r="1303" ht="10.5">
      <c r="E1303" s="216"/>
    </row>
    <row r="1304" ht="10.5">
      <c r="E1304" s="216"/>
    </row>
    <row r="1305" ht="10.5">
      <c r="E1305" s="216"/>
    </row>
    <row r="1306" ht="10.5">
      <c r="E1306" s="216"/>
    </row>
    <row r="1307" ht="10.5">
      <c r="E1307" s="216"/>
    </row>
    <row r="1308" ht="10.5">
      <c r="E1308" s="216"/>
    </row>
    <row r="1309" ht="10.5">
      <c r="E1309" s="216"/>
    </row>
    <row r="1310" ht="10.5">
      <c r="E1310" s="216"/>
    </row>
    <row r="1311" ht="10.5">
      <c r="E1311" s="216"/>
    </row>
    <row r="1312" ht="10.5">
      <c r="E1312" s="216"/>
    </row>
    <row r="1313" ht="10.5">
      <c r="E1313" s="216"/>
    </row>
    <row r="1314" ht="10.5">
      <c r="E1314" s="216"/>
    </row>
    <row r="1315" ht="10.5">
      <c r="E1315" s="216"/>
    </row>
    <row r="1316" ht="10.5">
      <c r="E1316" s="216"/>
    </row>
    <row r="1317" ht="10.5">
      <c r="E1317" s="216"/>
    </row>
    <row r="1318" ht="10.5">
      <c r="E1318" s="216"/>
    </row>
    <row r="1319" ht="10.5">
      <c r="E1319" s="216"/>
    </row>
    <row r="1320" ht="10.5">
      <c r="E1320" s="216"/>
    </row>
    <row r="1321" ht="10.5">
      <c r="E1321" s="216"/>
    </row>
    <row r="1322" ht="10.5">
      <c r="E1322" s="216"/>
    </row>
    <row r="1323" ht="10.5">
      <c r="E1323" s="216"/>
    </row>
    <row r="1324" ht="10.5">
      <c r="E1324" s="216"/>
    </row>
    <row r="1325" ht="10.5">
      <c r="E1325" s="216"/>
    </row>
    <row r="1326" ht="10.5">
      <c r="E1326" s="216"/>
    </row>
    <row r="1327" ht="10.5">
      <c r="E1327" s="216"/>
    </row>
  </sheetData>
  <sheetProtection/>
  <mergeCells count="6">
    <mergeCell ref="F1:G1"/>
    <mergeCell ref="D1:E1"/>
    <mergeCell ref="N1:O1"/>
    <mergeCell ref="J1:K1"/>
    <mergeCell ref="L1:M1"/>
    <mergeCell ref="H1:I1"/>
  </mergeCells>
  <printOptions horizontalCentered="1"/>
  <pageMargins left="0.75" right="0.75" top="1.25" bottom="0.75" header="0.5" footer="0.25"/>
  <pageSetup horizontalDpi="300" verticalDpi="300" orientation="portrait" scale="81" r:id="rId1"/>
  <headerFooter alignWithMargins="0">
    <oddHeader>&amp;CThe University of Alabama in Huntsville
Table 4.5 Degrees Awarded - Doctoral Programs
</oddHeader>
    <oddFooter>&amp;L&amp;8Office of Institutional Research
&amp;D (np)
&amp;F
&amp;C
 &amp;R&amp;8* Race: W = White; A-A = African-American; H = Hispanic;
A/PI = Asian/Pacific Islander; NRA = Nonresident Alien
UNK = Unknown
</oddFooter>
  </headerFooter>
  <rowBreaks count="2" manualBreakCount="2">
    <brk id="56" max="255" man="1"/>
    <brk id="1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"/>
  <sheetViews>
    <sheetView zoomScale="115" zoomScaleNormal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E54" sqref="E54"/>
    </sheetView>
  </sheetViews>
  <sheetFormatPr defaultColWidth="9.140625" defaultRowHeight="12.75"/>
  <cols>
    <col min="1" max="1" width="36.8515625" style="6" customWidth="1"/>
    <col min="2" max="2" width="8.28125" style="43" bestFit="1" customWidth="1"/>
    <col min="3" max="3" width="8.7109375" style="43" bestFit="1" customWidth="1"/>
    <col min="4" max="4" width="8.140625" style="43" bestFit="1" customWidth="1"/>
    <col min="5" max="5" width="7.140625" style="43" bestFit="1" customWidth="1"/>
    <col min="6" max="6" width="5.140625" style="43" bestFit="1" customWidth="1"/>
    <col min="7" max="7" width="6.7109375" style="43" bestFit="1" customWidth="1"/>
    <col min="8" max="8" width="10.00390625" style="44" bestFit="1" customWidth="1"/>
    <col min="9" max="9" width="7.421875" style="43" bestFit="1" customWidth="1"/>
    <col min="10" max="10" width="8.7109375" style="45" bestFit="1" customWidth="1"/>
    <col min="11" max="16384" width="9.140625" style="6" customWidth="1"/>
  </cols>
  <sheetData>
    <row r="1" spans="1:10" ht="11.25">
      <c r="A1" s="1"/>
      <c r="B1" s="2"/>
      <c r="C1" s="2"/>
      <c r="D1" s="2"/>
      <c r="E1" s="2"/>
      <c r="F1" s="3"/>
      <c r="G1" s="3"/>
      <c r="H1" s="4"/>
      <c r="I1" s="3"/>
      <c r="J1" s="5"/>
    </row>
    <row r="2" spans="1:10" ht="11.25">
      <c r="A2" s="7"/>
      <c r="B2" s="245" t="s">
        <v>33</v>
      </c>
      <c r="C2" s="246"/>
      <c r="D2" s="246"/>
      <c r="E2" s="247"/>
      <c r="F2" s="8"/>
      <c r="G2" s="8"/>
      <c r="H2" s="9"/>
      <c r="I2" s="8"/>
      <c r="J2" s="10"/>
    </row>
    <row r="3" spans="1:10" ht="11.25">
      <c r="A3" s="11" t="s">
        <v>34</v>
      </c>
      <c r="B3" s="12" t="s">
        <v>11</v>
      </c>
      <c r="C3" s="245" t="s">
        <v>25</v>
      </c>
      <c r="D3" s="246"/>
      <c r="E3" s="13" t="s">
        <v>12</v>
      </c>
      <c r="F3" s="14" t="s">
        <v>28</v>
      </c>
      <c r="G3" s="14" t="s">
        <v>13</v>
      </c>
      <c r="H3" s="15" t="s">
        <v>14</v>
      </c>
      <c r="I3" s="14" t="s">
        <v>23</v>
      </c>
      <c r="J3" s="16" t="s">
        <v>15</v>
      </c>
    </row>
    <row r="4" spans="1:10" ht="12" thickBot="1">
      <c r="A4" s="83"/>
      <c r="B4" s="17"/>
      <c r="C4" s="18" t="s">
        <v>27</v>
      </c>
      <c r="D4" s="18" t="s">
        <v>26</v>
      </c>
      <c r="E4" s="17"/>
      <c r="F4" s="19"/>
      <c r="G4" s="19"/>
      <c r="H4" s="20"/>
      <c r="I4" s="19"/>
      <c r="J4" s="82"/>
    </row>
    <row r="5" spans="1:10" ht="11.25">
      <c r="A5" s="248" t="s">
        <v>29</v>
      </c>
      <c r="B5" s="21"/>
      <c r="C5" s="21"/>
      <c r="D5" s="21"/>
      <c r="E5" s="21"/>
      <c r="F5" s="22"/>
      <c r="G5" s="22"/>
      <c r="H5" s="23"/>
      <c r="I5" s="22"/>
      <c r="J5" s="24"/>
    </row>
    <row r="6" spans="1:10" ht="11.25">
      <c r="A6" s="249"/>
      <c r="B6" s="25"/>
      <c r="C6" s="25"/>
      <c r="D6" s="25"/>
      <c r="E6" s="25"/>
      <c r="F6" s="26"/>
      <c r="G6" s="26"/>
      <c r="H6" s="27"/>
      <c r="I6" s="26"/>
      <c r="J6" s="28"/>
    </row>
    <row r="7" spans="1:13" ht="11.25">
      <c r="A7" s="29" t="s">
        <v>35</v>
      </c>
      <c r="B7" s="30" t="s">
        <v>129</v>
      </c>
      <c r="C7" s="30"/>
      <c r="D7" s="30"/>
      <c r="E7" s="30"/>
      <c r="F7" s="31">
        <v>30</v>
      </c>
      <c r="G7" s="31">
        <v>21</v>
      </c>
      <c r="H7" s="94">
        <f>G7/F7</f>
        <v>0.7</v>
      </c>
      <c r="I7" s="31">
        <v>19</v>
      </c>
      <c r="J7" s="95">
        <f>I7/G7</f>
        <v>0.9047619047619048</v>
      </c>
      <c r="M7" s="34"/>
    </row>
    <row r="8" spans="1:13" ht="11.25">
      <c r="A8" s="29" t="s">
        <v>74</v>
      </c>
      <c r="B8" s="30" t="s">
        <v>174</v>
      </c>
      <c r="C8" s="30" t="s">
        <v>75</v>
      </c>
      <c r="D8" s="30" t="s">
        <v>76</v>
      </c>
      <c r="E8" s="30"/>
      <c r="F8" s="31">
        <v>6</v>
      </c>
      <c r="G8" s="31">
        <v>4</v>
      </c>
      <c r="H8" s="94">
        <f>G8/F8</f>
        <v>0.6666666666666666</v>
      </c>
      <c r="I8" s="31">
        <v>3</v>
      </c>
      <c r="J8" s="95">
        <f>I8/G8</f>
        <v>0.75</v>
      </c>
      <c r="M8" s="34"/>
    </row>
    <row r="9" spans="1:10" ht="11.25">
      <c r="A9" s="29" t="s">
        <v>36</v>
      </c>
      <c r="B9" s="30" t="s">
        <v>135</v>
      </c>
      <c r="C9" s="30" t="s">
        <v>133</v>
      </c>
      <c r="D9" s="30" t="s">
        <v>134</v>
      </c>
      <c r="E9" s="30"/>
      <c r="F9" s="31">
        <v>25</v>
      </c>
      <c r="G9" s="31">
        <v>13</v>
      </c>
      <c r="H9" s="94">
        <f>G9/F9</f>
        <v>0.52</v>
      </c>
      <c r="I9" s="31">
        <v>11</v>
      </c>
      <c r="J9" s="95">
        <f>I9/G9</f>
        <v>0.8461538461538461</v>
      </c>
    </row>
    <row r="10" spans="1:10" ht="11.25">
      <c r="A10" s="29" t="s">
        <v>37</v>
      </c>
      <c r="B10" s="30" t="s">
        <v>136</v>
      </c>
      <c r="C10" s="30" t="s">
        <v>137</v>
      </c>
      <c r="D10" s="30" t="s">
        <v>138</v>
      </c>
      <c r="E10" s="30"/>
      <c r="F10" s="31">
        <v>103</v>
      </c>
      <c r="G10" s="31">
        <v>75</v>
      </c>
      <c r="H10" s="94">
        <f>G10/F10</f>
        <v>0.7281553398058253</v>
      </c>
      <c r="I10" s="31">
        <v>65</v>
      </c>
      <c r="J10" s="95">
        <f>I10/G10</f>
        <v>0.8666666666666667</v>
      </c>
    </row>
    <row r="11" spans="1:10" ht="7.5" customHeight="1" thickBot="1">
      <c r="A11" s="35"/>
      <c r="B11" s="36"/>
      <c r="C11" s="36"/>
      <c r="D11" s="36"/>
      <c r="E11" s="36"/>
      <c r="F11" s="37"/>
      <c r="G11" s="37"/>
      <c r="H11" s="38"/>
      <c r="I11" s="37"/>
      <c r="J11" s="39"/>
    </row>
    <row r="12" spans="1:10" ht="12" thickBot="1">
      <c r="A12" s="40" t="s">
        <v>38</v>
      </c>
      <c r="B12" s="52" t="s">
        <v>216</v>
      </c>
      <c r="C12" s="52" t="s">
        <v>217</v>
      </c>
      <c r="D12" s="52" t="s">
        <v>218</v>
      </c>
      <c r="E12" s="52"/>
      <c r="F12" s="53">
        <f>SUM(F7:F10)</f>
        <v>164</v>
      </c>
      <c r="G12" s="53">
        <f>SUM(G7:G10)</f>
        <v>113</v>
      </c>
      <c r="H12" s="96">
        <f>G12/F12</f>
        <v>0.6890243902439024</v>
      </c>
      <c r="I12" s="53">
        <f>SUM(I7:I10)</f>
        <v>98</v>
      </c>
      <c r="J12" s="97">
        <f>I12/G12</f>
        <v>0.8672566371681416</v>
      </c>
    </row>
    <row r="13" spans="1:10" ht="12" thickBot="1">
      <c r="A13" s="69"/>
      <c r="B13" s="70"/>
      <c r="C13" s="70"/>
      <c r="D13" s="70"/>
      <c r="E13" s="70"/>
      <c r="F13" s="71"/>
      <c r="G13" s="71"/>
      <c r="H13" s="72"/>
      <c r="I13" s="71"/>
      <c r="J13" s="73"/>
    </row>
    <row r="14" spans="1:10" ht="11.25">
      <c r="A14" s="242" t="s">
        <v>16</v>
      </c>
      <c r="B14" s="62"/>
      <c r="C14" s="63"/>
      <c r="D14" s="63"/>
      <c r="E14" s="63"/>
      <c r="F14" s="64"/>
      <c r="G14" s="64"/>
      <c r="H14" s="65"/>
      <c r="I14" s="64"/>
      <c r="J14" s="66"/>
    </row>
    <row r="15" spans="1:10" ht="11.25">
      <c r="A15" s="243"/>
      <c r="B15" s="61"/>
      <c r="C15" s="30"/>
      <c r="D15" s="30"/>
      <c r="E15" s="30"/>
      <c r="F15" s="31"/>
      <c r="G15" s="31"/>
      <c r="H15" s="32"/>
      <c r="I15" s="31"/>
      <c r="J15" s="33"/>
    </row>
    <row r="16" spans="1:10" ht="11.25">
      <c r="A16" s="29" t="s">
        <v>39</v>
      </c>
      <c r="B16" s="30"/>
      <c r="C16" s="30" t="s">
        <v>139</v>
      </c>
      <c r="D16" s="30" t="s">
        <v>140</v>
      </c>
      <c r="E16" s="30"/>
      <c r="F16" s="31">
        <v>41</v>
      </c>
      <c r="G16" s="31">
        <v>24</v>
      </c>
      <c r="H16" s="94">
        <f aca="true" t="shared" si="0" ref="H16:H31">G16/F16</f>
        <v>0.5853658536585366</v>
      </c>
      <c r="I16" s="31">
        <v>14</v>
      </c>
      <c r="J16" s="95">
        <f aca="true" t="shared" si="1" ref="J16:J31">I16/G16</f>
        <v>0.5833333333333334</v>
      </c>
    </row>
    <row r="17" spans="1:10" ht="11.25">
      <c r="A17" s="29" t="s">
        <v>127</v>
      </c>
      <c r="B17" s="30" t="s">
        <v>141</v>
      </c>
      <c r="C17" s="30" t="s">
        <v>142</v>
      </c>
      <c r="D17" s="30" t="s">
        <v>143</v>
      </c>
      <c r="E17" s="30"/>
      <c r="F17" s="31">
        <v>16</v>
      </c>
      <c r="G17" s="31">
        <v>16</v>
      </c>
      <c r="H17" s="94">
        <f t="shared" si="0"/>
        <v>1</v>
      </c>
      <c r="I17" s="31">
        <v>15</v>
      </c>
      <c r="J17" s="95">
        <f t="shared" si="1"/>
        <v>0.9375</v>
      </c>
    </row>
    <row r="18" spans="1:10" ht="11.25">
      <c r="A18" s="29" t="s">
        <v>128</v>
      </c>
      <c r="B18" s="30"/>
      <c r="C18" s="30"/>
      <c r="D18" s="30"/>
      <c r="E18" s="30"/>
      <c r="F18" s="31">
        <v>1</v>
      </c>
      <c r="G18" s="31">
        <v>0</v>
      </c>
      <c r="H18" s="94">
        <f t="shared" si="0"/>
        <v>0</v>
      </c>
      <c r="I18" s="31">
        <v>0</v>
      </c>
      <c r="J18" s="95">
        <v>0</v>
      </c>
    </row>
    <row r="19" spans="1:10" ht="11.25">
      <c r="A19" s="29" t="s">
        <v>40</v>
      </c>
      <c r="B19" s="30"/>
      <c r="C19" s="30" t="s">
        <v>67</v>
      </c>
      <c r="D19" s="30" t="s">
        <v>148</v>
      </c>
      <c r="E19" s="30"/>
      <c r="F19" s="31">
        <v>11</v>
      </c>
      <c r="G19" s="31">
        <v>7</v>
      </c>
      <c r="H19" s="94">
        <f t="shared" si="0"/>
        <v>0.6363636363636364</v>
      </c>
      <c r="I19" s="31">
        <v>5</v>
      </c>
      <c r="J19" s="95">
        <f t="shared" si="1"/>
        <v>0.7142857142857143</v>
      </c>
    </row>
    <row r="20" spans="1:10" ht="11.25">
      <c r="A20" s="29" t="s">
        <v>41</v>
      </c>
      <c r="B20" s="30"/>
      <c r="C20" s="30" t="s">
        <v>144</v>
      </c>
      <c r="D20" s="30" t="s">
        <v>145</v>
      </c>
      <c r="E20" s="30"/>
      <c r="F20" s="31">
        <v>18</v>
      </c>
      <c r="G20" s="31">
        <v>13</v>
      </c>
      <c r="H20" s="94">
        <f t="shared" si="0"/>
        <v>0.7222222222222222</v>
      </c>
      <c r="I20" s="31">
        <v>5</v>
      </c>
      <c r="J20" s="95">
        <f t="shared" si="1"/>
        <v>0.38461538461538464</v>
      </c>
    </row>
    <row r="21" spans="1:10" ht="11.25">
      <c r="A21" s="29" t="s">
        <v>42</v>
      </c>
      <c r="B21" s="30"/>
      <c r="C21" s="30" t="s">
        <v>146</v>
      </c>
      <c r="D21" s="30" t="s">
        <v>147</v>
      </c>
      <c r="E21" s="30"/>
      <c r="F21" s="31">
        <v>8</v>
      </c>
      <c r="G21" s="31">
        <v>3</v>
      </c>
      <c r="H21" s="94">
        <f t="shared" si="0"/>
        <v>0.375</v>
      </c>
      <c r="I21" s="31">
        <v>1</v>
      </c>
      <c r="J21" s="95">
        <f t="shared" si="1"/>
        <v>0.3333333333333333</v>
      </c>
    </row>
    <row r="22" spans="1:10" ht="11.25">
      <c r="A22" s="29" t="s">
        <v>43</v>
      </c>
      <c r="B22" s="30"/>
      <c r="C22" s="30" t="s">
        <v>149</v>
      </c>
      <c r="D22" s="30" t="s">
        <v>150</v>
      </c>
      <c r="E22" s="30"/>
      <c r="F22" s="31">
        <v>24</v>
      </c>
      <c r="G22" s="31">
        <v>15</v>
      </c>
      <c r="H22" s="94">
        <f t="shared" si="0"/>
        <v>0.625</v>
      </c>
      <c r="I22" s="31">
        <v>5</v>
      </c>
      <c r="J22" s="95">
        <f t="shared" si="1"/>
        <v>0.3333333333333333</v>
      </c>
    </row>
    <row r="23" spans="1:10" ht="11.25">
      <c r="A23" s="29" t="s">
        <v>45</v>
      </c>
      <c r="B23" s="30"/>
      <c r="C23" s="30" t="s">
        <v>151</v>
      </c>
      <c r="D23" s="30" t="s">
        <v>152</v>
      </c>
      <c r="E23" s="30"/>
      <c r="F23" s="31">
        <v>7</v>
      </c>
      <c r="G23" s="31">
        <v>7</v>
      </c>
      <c r="H23" s="94">
        <f t="shared" si="0"/>
        <v>1</v>
      </c>
      <c r="I23" s="31">
        <v>6</v>
      </c>
      <c r="J23" s="95">
        <f t="shared" si="1"/>
        <v>0.8571428571428571</v>
      </c>
    </row>
    <row r="24" spans="1:10" ht="11.25">
      <c r="A24" s="29" t="s">
        <v>47</v>
      </c>
      <c r="B24" s="30"/>
      <c r="C24" s="30" t="s">
        <v>153</v>
      </c>
      <c r="D24" s="30" t="s">
        <v>154</v>
      </c>
      <c r="E24" s="30"/>
      <c r="F24" s="31">
        <v>8</v>
      </c>
      <c r="G24" s="31">
        <v>3</v>
      </c>
      <c r="H24" s="94">
        <f t="shared" si="0"/>
        <v>0.375</v>
      </c>
      <c r="I24" s="31">
        <v>1</v>
      </c>
      <c r="J24" s="95">
        <f t="shared" si="1"/>
        <v>0.3333333333333333</v>
      </c>
    </row>
    <row r="25" spans="1:10" ht="11.25">
      <c r="A25" s="29" t="s">
        <v>48</v>
      </c>
      <c r="B25" s="30" t="s">
        <v>155</v>
      </c>
      <c r="C25" s="30" t="s">
        <v>156</v>
      </c>
      <c r="D25" s="30" t="s">
        <v>157</v>
      </c>
      <c r="E25" s="30"/>
      <c r="F25" s="31">
        <v>90</v>
      </c>
      <c r="G25" s="31">
        <v>63</v>
      </c>
      <c r="H25" s="94">
        <f t="shared" si="0"/>
        <v>0.7</v>
      </c>
      <c r="I25" s="31">
        <v>30</v>
      </c>
      <c r="J25" s="95">
        <f t="shared" si="1"/>
        <v>0.47619047619047616</v>
      </c>
    </row>
    <row r="26" spans="1:10" ht="11.25">
      <c r="A26" s="29" t="s">
        <v>49</v>
      </c>
      <c r="B26" s="30"/>
      <c r="C26" s="30" t="s">
        <v>158</v>
      </c>
      <c r="D26" s="30" t="s">
        <v>159</v>
      </c>
      <c r="E26" s="30"/>
      <c r="F26" s="31">
        <v>28</v>
      </c>
      <c r="G26" s="31">
        <v>14</v>
      </c>
      <c r="H26" s="94">
        <f t="shared" si="0"/>
        <v>0.5</v>
      </c>
      <c r="I26" s="31">
        <v>6</v>
      </c>
      <c r="J26" s="95">
        <f t="shared" si="1"/>
        <v>0.42857142857142855</v>
      </c>
    </row>
    <row r="27" spans="1:10" ht="11.25">
      <c r="A27" s="29" t="s">
        <v>50</v>
      </c>
      <c r="B27" s="30"/>
      <c r="C27" s="30" t="s">
        <v>160</v>
      </c>
      <c r="D27" s="30" t="s">
        <v>161</v>
      </c>
      <c r="E27" s="30"/>
      <c r="F27" s="31">
        <v>58</v>
      </c>
      <c r="G27" s="31">
        <v>35</v>
      </c>
      <c r="H27" s="94">
        <f t="shared" si="0"/>
        <v>0.603448275862069</v>
      </c>
      <c r="I27" s="31">
        <v>21</v>
      </c>
      <c r="J27" s="95">
        <f t="shared" si="1"/>
        <v>0.6</v>
      </c>
    </row>
    <row r="28" spans="1:10" ht="11.25">
      <c r="A28" s="29" t="s">
        <v>52</v>
      </c>
      <c r="B28" s="30" t="s">
        <v>162</v>
      </c>
      <c r="C28" s="30" t="s">
        <v>163</v>
      </c>
      <c r="D28" s="30" t="s">
        <v>55</v>
      </c>
      <c r="E28" s="30"/>
      <c r="F28" s="31">
        <v>32</v>
      </c>
      <c r="G28" s="31">
        <v>15</v>
      </c>
      <c r="H28" s="94">
        <f t="shared" si="0"/>
        <v>0.46875</v>
      </c>
      <c r="I28" s="31">
        <v>7</v>
      </c>
      <c r="J28" s="95">
        <f t="shared" si="1"/>
        <v>0.4666666666666667</v>
      </c>
    </row>
    <row r="29" spans="1:10" ht="11.25">
      <c r="A29" s="29" t="s">
        <v>53</v>
      </c>
      <c r="B29" s="30"/>
      <c r="C29" s="30" t="s">
        <v>164</v>
      </c>
      <c r="D29" s="30" t="s">
        <v>165</v>
      </c>
      <c r="E29" s="30"/>
      <c r="F29" s="31">
        <v>36</v>
      </c>
      <c r="G29" s="31">
        <v>21</v>
      </c>
      <c r="H29" s="94">
        <f t="shared" si="0"/>
        <v>0.5833333333333334</v>
      </c>
      <c r="I29" s="31">
        <v>11</v>
      </c>
      <c r="J29" s="95">
        <f t="shared" si="1"/>
        <v>0.5238095238095238</v>
      </c>
    </row>
    <row r="30" spans="1:10" ht="11.25">
      <c r="A30" s="29" t="s">
        <v>54</v>
      </c>
      <c r="B30" s="30"/>
      <c r="C30" s="30" t="s">
        <v>166</v>
      </c>
      <c r="D30" s="30" t="s">
        <v>167</v>
      </c>
      <c r="E30" s="30"/>
      <c r="F30" s="31">
        <v>30</v>
      </c>
      <c r="G30" s="31">
        <v>16</v>
      </c>
      <c r="H30" s="94">
        <f t="shared" si="0"/>
        <v>0.5333333333333333</v>
      </c>
      <c r="I30" s="31">
        <v>12</v>
      </c>
      <c r="J30" s="95">
        <f t="shared" si="1"/>
        <v>0.75</v>
      </c>
    </row>
    <row r="31" spans="1:10" ht="11.25">
      <c r="A31" s="29" t="s">
        <v>56</v>
      </c>
      <c r="B31" s="30"/>
      <c r="C31" s="30" t="s">
        <v>168</v>
      </c>
      <c r="D31" s="30" t="s">
        <v>169</v>
      </c>
      <c r="E31" s="30"/>
      <c r="F31" s="31">
        <v>8</v>
      </c>
      <c r="G31" s="31">
        <v>5</v>
      </c>
      <c r="H31" s="94">
        <f t="shared" si="0"/>
        <v>0.625</v>
      </c>
      <c r="I31" s="31">
        <v>4</v>
      </c>
      <c r="J31" s="95">
        <f t="shared" si="1"/>
        <v>0.8</v>
      </c>
    </row>
    <row r="32" spans="1:10" ht="8.25" customHeight="1" thickBot="1">
      <c r="A32" s="67"/>
      <c r="B32" s="54"/>
      <c r="C32" s="54"/>
      <c r="D32" s="54"/>
      <c r="E32" s="54"/>
      <c r="F32" s="55"/>
      <c r="G32" s="55"/>
      <c r="H32" s="56"/>
      <c r="I32" s="55"/>
      <c r="J32" s="68"/>
    </row>
    <row r="33" spans="1:10" ht="11.25">
      <c r="A33" s="57" t="s">
        <v>92</v>
      </c>
      <c r="B33" s="58" t="s">
        <v>222</v>
      </c>
      <c r="C33" s="58" t="s">
        <v>223</v>
      </c>
      <c r="D33" s="58" t="s">
        <v>224</v>
      </c>
      <c r="E33" s="59"/>
      <c r="F33" s="89">
        <f>SUM(F16:F17,F22:F23,F25,F27,F29,F31,F19:F20)</f>
        <v>309</v>
      </c>
      <c r="G33" s="89">
        <f>SUM(G16:G20,G22:G23,G25,G27,G29,G31)</f>
        <v>206</v>
      </c>
      <c r="H33" s="98">
        <f>G33/F33</f>
        <v>0.6666666666666666</v>
      </c>
      <c r="I33" s="89">
        <f>SUM(I16:I20,I22:I23,I25,I27,I29,I31)</f>
        <v>116</v>
      </c>
      <c r="J33" s="101">
        <f>I33/G33</f>
        <v>0.5631067961165048</v>
      </c>
    </row>
    <row r="34" spans="1:10" ht="11.25">
      <c r="A34" s="60" t="s">
        <v>93</v>
      </c>
      <c r="B34" s="75" t="s">
        <v>162</v>
      </c>
      <c r="C34" s="51" t="s">
        <v>225</v>
      </c>
      <c r="D34" s="51" t="s">
        <v>226</v>
      </c>
      <c r="E34" s="50"/>
      <c r="F34" s="90">
        <f>SUM(F21,F24,F26,F28,F30,F18)</f>
        <v>107</v>
      </c>
      <c r="G34" s="90">
        <f>SUM(G21,G24,G26,G28,G30)</f>
        <v>51</v>
      </c>
      <c r="H34" s="99">
        <f>G34/F34</f>
        <v>0.4766355140186916</v>
      </c>
      <c r="I34" s="90">
        <f>SUM(I21,I24,I26,I28,I30)</f>
        <v>27</v>
      </c>
      <c r="J34" s="102">
        <f>I34/G34</f>
        <v>0.5294117647058824</v>
      </c>
    </row>
    <row r="35" spans="1:10" ht="12" thickBot="1">
      <c r="A35" s="48" t="s">
        <v>91</v>
      </c>
      <c r="B35" s="76" t="s">
        <v>219</v>
      </c>
      <c r="C35" s="74" t="s">
        <v>220</v>
      </c>
      <c r="D35" s="74" t="s">
        <v>221</v>
      </c>
      <c r="E35" s="49"/>
      <c r="F35" s="91">
        <f>SUM(F16:F31)</f>
        <v>416</v>
      </c>
      <c r="G35" s="91">
        <f>SUM(G16:G31)</f>
        <v>257</v>
      </c>
      <c r="H35" s="100">
        <f>G35/F35</f>
        <v>0.6177884615384616</v>
      </c>
      <c r="I35" s="91">
        <f>SUM(I16:I31)</f>
        <v>143</v>
      </c>
      <c r="J35" s="103">
        <f>I35/G35</f>
        <v>0.556420233463035</v>
      </c>
    </row>
    <row r="36" spans="1:10" ht="12" thickBot="1">
      <c r="A36" s="77"/>
      <c r="B36" s="36"/>
      <c r="C36" s="36"/>
      <c r="D36" s="36"/>
      <c r="E36" s="36"/>
      <c r="F36" s="37"/>
      <c r="G36" s="37"/>
      <c r="H36" s="38"/>
      <c r="I36" s="37"/>
      <c r="J36" s="78"/>
    </row>
    <row r="37" spans="1:10" ht="11.25">
      <c r="A37" s="242" t="s">
        <v>17</v>
      </c>
      <c r="B37" s="62"/>
      <c r="C37" s="63"/>
      <c r="D37" s="63"/>
      <c r="E37" s="63"/>
      <c r="F37" s="64"/>
      <c r="G37" s="64"/>
      <c r="H37" s="65"/>
      <c r="I37" s="64"/>
      <c r="J37" s="66"/>
    </row>
    <row r="38" spans="1:10" ht="11.25">
      <c r="A38" s="243"/>
      <c r="B38" s="61"/>
      <c r="C38" s="30"/>
      <c r="D38" s="30"/>
      <c r="E38" s="30"/>
      <c r="F38" s="31"/>
      <c r="G38" s="31"/>
      <c r="H38" s="32"/>
      <c r="I38" s="31"/>
      <c r="J38" s="33"/>
    </row>
    <row r="39" spans="1:10" ht="11.25">
      <c r="A39" s="29" t="s">
        <v>57</v>
      </c>
      <c r="B39" s="30"/>
      <c r="C39" s="30" t="s">
        <v>175</v>
      </c>
      <c r="D39" s="30" t="s">
        <v>176</v>
      </c>
      <c r="E39" s="30" t="s">
        <v>177</v>
      </c>
      <c r="F39" s="31">
        <v>26</v>
      </c>
      <c r="G39" s="31">
        <v>22</v>
      </c>
      <c r="H39" s="94">
        <f>G39/F39</f>
        <v>0.8461538461538461</v>
      </c>
      <c r="I39" s="31">
        <v>16</v>
      </c>
      <c r="J39" s="95">
        <f>I39/G39</f>
        <v>0.7272727272727273</v>
      </c>
    </row>
    <row r="40" spans="1:10" ht="11.25">
      <c r="A40" s="29" t="s">
        <v>94</v>
      </c>
      <c r="B40" s="30"/>
      <c r="C40" s="30" t="s">
        <v>178</v>
      </c>
      <c r="D40" s="30" t="s">
        <v>179</v>
      </c>
      <c r="E40" s="30" t="s">
        <v>180</v>
      </c>
      <c r="F40" s="31">
        <v>16</v>
      </c>
      <c r="G40" s="31">
        <v>13</v>
      </c>
      <c r="H40" s="94">
        <f>G40/F40</f>
        <v>0.8125</v>
      </c>
      <c r="I40" s="31">
        <v>10</v>
      </c>
      <c r="J40" s="95">
        <f>I40/G40</f>
        <v>0.7692307692307693</v>
      </c>
    </row>
    <row r="41" spans="1:10" ht="11.25">
      <c r="A41" s="29" t="s">
        <v>95</v>
      </c>
      <c r="B41" s="30"/>
      <c r="C41" s="30" t="s">
        <v>184</v>
      </c>
      <c r="D41" s="30" t="s">
        <v>185</v>
      </c>
      <c r="E41" s="30"/>
      <c r="F41" s="31">
        <v>16</v>
      </c>
      <c r="G41" s="31">
        <v>6</v>
      </c>
      <c r="H41" s="94">
        <f>G41/F41</f>
        <v>0.375</v>
      </c>
      <c r="I41" s="31">
        <v>2</v>
      </c>
      <c r="J41" s="95">
        <f>I41/G41</f>
        <v>0.3333333333333333</v>
      </c>
    </row>
    <row r="42" spans="1:10" ht="11.25">
      <c r="A42" s="29" t="s">
        <v>96</v>
      </c>
      <c r="B42" s="30" t="s">
        <v>181</v>
      </c>
      <c r="C42" s="30" t="s">
        <v>182</v>
      </c>
      <c r="D42" s="30" t="s">
        <v>182</v>
      </c>
      <c r="E42" s="30" t="s">
        <v>183</v>
      </c>
      <c r="F42" s="31">
        <v>18</v>
      </c>
      <c r="G42" s="31">
        <v>13</v>
      </c>
      <c r="H42" s="94">
        <f>G42/F42</f>
        <v>0.7222222222222222</v>
      </c>
      <c r="I42" s="31">
        <v>12</v>
      </c>
      <c r="J42" s="95">
        <f>I42/G42</f>
        <v>0.9230769230769231</v>
      </c>
    </row>
    <row r="43" spans="1:10" ht="11.25">
      <c r="A43" s="29" t="s">
        <v>59</v>
      </c>
      <c r="B43" s="30"/>
      <c r="C43" s="30" t="s">
        <v>186</v>
      </c>
      <c r="D43" s="30" t="s">
        <v>90</v>
      </c>
      <c r="E43" s="30"/>
      <c r="F43" s="31">
        <v>2</v>
      </c>
      <c r="G43" s="31">
        <v>2</v>
      </c>
      <c r="H43" s="94">
        <f>G43/F43</f>
        <v>1</v>
      </c>
      <c r="I43" s="31">
        <v>1</v>
      </c>
      <c r="J43" s="95">
        <f>I43/G43</f>
        <v>0.5</v>
      </c>
    </row>
    <row r="44" spans="1:10" ht="7.5" customHeight="1" thickBot="1">
      <c r="A44" s="35"/>
      <c r="B44" s="36"/>
      <c r="C44" s="36"/>
      <c r="D44" s="36"/>
      <c r="E44" s="36"/>
      <c r="F44" s="37"/>
      <c r="G44" s="37"/>
      <c r="H44" s="38"/>
      <c r="I44" s="37"/>
      <c r="J44" s="39"/>
    </row>
    <row r="45" spans="1:10" ht="12" thickBot="1">
      <c r="A45" s="40" t="s">
        <v>97</v>
      </c>
      <c r="B45" s="41" t="s">
        <v>181</v>
      </c>
      <c r="C45" s="52" t="s">
        <v>227</v>
      </c>
      <c r="D45" s="52" t="s">
        <v>228</v>
      </c>
      <c r="E45" s="52" t="s">
        <v>229</v>
      </c>
      <c r="F45" s="53">
        <f>SUM(F39:F43)</f>
        <v>78</v>
      </c>
      <c r="G45" s="53">
        <f>SUM(G39:G43)</f>
        <v>56</v>
      </c>
      <c r="H45" s="96">
        <f>G45/F45</f>
        <v>0.717948717948718</v>
      </c>
      <c r="I45" s="53">
        <f>SUM(I39:I43)</f>
        <v>41</v>
      </c>
      <c r="J45" s="97">
        <f>I45/G45</f>
        <v>0.7321428571428571</v>
      </c>
    </row>
    <row r="46" spans="1:10" ht="12" thickBot="1">
      <c r="A46" s="77"/>
      <c r="B46" s="36"/>
      <c r="C46" s="36"/>
      <c r="D46" s="36"/>
      <c r="E46" s="36"/>
      <c r="F46" s="37"/>
      <c r="G46" s="37"/>
      <c r="H46" s="38"/>
      <c r="I46" s="37"/>
      <c r="J46" s="78"/>
    </row>
    <row r="47" spans="1:10" ht="11.25">
      <c r="A47" s="242" t="s">
        <v>18</v>
      </c>
      <c r="B47" s="62"/>
      <c r="C47" s="63"/>
      <c r="D47" s="63"/>
      <c r="E47" s="63"/>
      <c r="F47" s="64"/>
      <c r="G47" s="64"/>
      <c r="H47" s="65"/>
      <c r="I47" s="64"/>
      <c r="J47" s="66"/>
    </row>
    <row r="48" spans="1:10" ht="11.25">
      <c r="A48" s="243"/>
      <c r="B48" s="61"/>
      <c r="C48" s="30"/>
      <c r="D48" s="30"/>
      <c r="E48" s="30"/>
      <c r="F48" s="31"/>
      <c r="G48" s="31"/>
      <c r="H48" s="32"/>
      <c r="I48" s="31"/>
      <c r="J48" s="33"/>
    </row>
    <row r="49" spans="1:10" ht="11.25">
      <c r="A49" s="29" t="s">
        <v>60</v>
      </c>
      <c r="B49" s="30"/>
      <c r="C49" s="30"/>
      <c r="D49" s="30"/>
      <c r="E49" s="47" t="s">
        <v>241</v>
      </c>
      <c r="F49" s="31">
        <v>10</v>
      </c>
      <c r="G49" s="31">
        <v>6</v>
      </c>
      <c r="H49" s="94">
        <f>G49/F49</f>
        <v>0.6</v>
      </c>
      <c r="I49" s="31">
        <v>4</v>
      </c>
      <c r="J49" s="95">
        <f>I49/G49</f>
        <v>0.6666666666666666</v>
      </c>
    </row>
    <row r="50" spans="1:10" ht="11.25">
      <c r="A50" s="29" t="s">
        <v>61</v>
      </c>
      <c r="B50" s="30"/>
      <c r="C50" s="30" t="s">
        <v>187</v>
      </c>
      <c r="D50" s="30" t="s">
        <v>188</v>
      </c>
      <c r="E50" s="47" t="s">
        <v>241</v>
      </c>
      <c r="F50" s="31">
        <v>4</v>
      </c>
      <c r="G50" s="31">
        <v>4</v>
      </c>
      <c r="H50" s="94">
        <f>G50/F50</f>
        <v>1</v>
      </c>
      <c r="I50" s="31">
        <v>4</v>
      </c>
      <c r="J50" s="95">
        <f>I50/G50</f>
        <v>1</v>
      </c>
    </row>
    <row r="51" spans="1:10" ht="11.25">
      <c r="A51" s="29" t="s">
        <v>62</v>
      </c>
      <c r="B51" s="30"/>
      <c r="C51" s="30" t="s">
        <v>259</v>
      </c>
      <c r="D51" s="30" t="s">
        <v>189</v>
      </c>
      <c r="E51" s="47" t="s">
        <v>190</v>
      </c>
      <c r="F51" s="31">
        <v>144</v>
      </c>
      <c r="G51" s="31">
        <v>113</v>
      </c>
      <c r="H51" s="94">
        <f>G51/F51</f>
        <v>0.7847222222222222</v>
      </c>
      <c r="I51" s="31">
        <v>85</v>
      </c>
      <c r="J51" s="95">
        <f>I51/G51</f>
        <v>0.7522123893805309</v>
      </c>
    </row>
    <row r="52" spans="1:10" ht="11.25">
      <c r="A52" s="29" t="s">
        <v>63</v>
      </c>
      <c r="B52" s="30"/>
      <c r="C52" s="30"/>
      <c r="D52" s="30"/>
      <c r="E52" s="47" t="s">
        <v>242</v>
      </c>
      <c r="F52" s="31">
        <v>35</v>
      </c>
      <c r="G52" s="31">
        <v>29</v>
      </c>
      <c r="H52" s="94">
        <f>G52/F52</f>
        <v>0.8285714285714286</v>
      </c>
      <c r="I52" s="31">
        <v>19</v>
      </c>
      <c r="J52" s="95">
        <f>I52/G52</f>
        <v>0.6551724137931034</v>
      </c>
    </row>
    <row r="53" spans="1:10" ht="7.5" customHeight="1" thickBot="1">
      <c r="A53" s="35"/>
      <c r="B53" s="36"/>
      <c r="C53" s="36"/>
      <c r="D53" s="36"/>
      <c r="E53" s="218"/>
      <c r="F53" s="37"/>
      <c r="G53" s="37"/>
      <c r="H53" s="38"/>
      <c r="I53" s="37"/>
      <c r="J53" s="39"/>
    </row>
    <row r="54" spans="1:10" ht="12" thickBot="1">
      <c r="A54" s="40" t="s">
        <v>98</v>
      </c>
      <c r="B54" s="52"/>
      <c r="C54" s="52" t="s">
        <v>260</v>
      </c>
      <c r="D54" s="52" t="s">
        <v>261</v>
      </c>
      <c r="E54" s="52" t="s">
        <v>258</v>
      </c>
      <c r="F54" s="53">
        <f>SUM(F49:F52)</f>
        <v>193</v>
      </c>
      <c r="G54" s="53">
        <f>SUM(G49:G52)</f>
        <v>152</v>
      </c>
      <c r="H54" s="96">
        <f>G54/F54</f>
        <v>0.7875647668393783</v>
      </c>
      <c r="I54" s="53">
        <f>SUM(I49:I52)</f>
        <v>112</v>
      </c>
      <c r="J54" s="97">
        <f>I54/G54</f>
        <v>0.7368421052631579</v>
      </c>
    </row>
    <row r="55" spans="1:10" ht="12" thickBot="1">
      <c r="A55" s="77"/>
      <c r="B55" s="36"/>
      <c r="C55" s="36"/>
      <c r="D55" s="36"/>
      <c r="E55" s="36"/>
      <c r="F55" s="37"/>
      <c r="G55" s="37"/>
      <c r="H55" s="38"/>
      <c r="I55" s="37"/>
      <c r="J55" s="78"/>
    </row>
    <row r="56" spans="1:10" ht="11.25">
      <c r="A56" s="242" t="s">
        <v>19</v>
      </c>
      <c r="B56" s="62"/>
      <c r="C56" s="63"/>
      <c r="D56" s="63"/>
      <c r="E56" s="63"/>
      <c r="F56" s="64"/>
      <c r="G56" s="64"/>
      <c r="H56" s="65"/>
      <c r="I56" s="64"/>
      <c r="J56" s="66"/>
    </row>
    <row r="57" spans="1:10" ht="11.25">
      <c r="A57" s="243"/>
      <c r="B57" s="61"/>
      <c r="C57" s="30"/>
      <c r="D57" s="30"/>
      <c r="E57" s="30"/>
      <c r="F57" s="31"/>
      <c r="G57" s="31"/>
      <c r="H57" s="32"/>
      <c r="I57" s="31"/>
      <c r="J57" s="33"/>
    </row>
    <row r="58" spans="1:10" ht="11.25">
      <c r="A58" s="29" t="s">
        <v>64</v>
      </c>
      <c r="B58" s="30"/>
      <c r="C58" s="30" t="s">
        <v>191</v>
      </c>
      <c r="D58" s="30" t="s">
        <v>192</v>
      </c>
      <c r="E58" s="30"/>
      <c r="F58" s="31">
        <v>14</v>
      </c>
      <c r="G58" s="31">
        <v>8</v>
      </c>
      <c r="H58" s="94">
        <f aca="true" t="shared" si="2" ref="H58:H70">G58/F58</f>
        <v>0.5714285714285714</v>
      </c>
      <c r="I58" s="31">
        <v>3</v>
      </c>
      <c r="J58" s="95">
        <f aca="true" t="shared" si="3" ref="J58:J70">I58/G58</f>
        <v>0.375</v>
      </c>
    </row>
    <row r="59" spans="1:10" ht="11.25">
      <c r="A59" s="29" t="s">
        <v>65</v>
      </c>
      <c r="B59" s="30"/>
      <c r="C59" s="30" t="s">
        <v>193</v>
      </c>
      <c r="D59" s="30" t="s">
        <v>194</v>
      </c>
      <c r="E59" s="30"/>
      <c r="F59" s="31">
        <v>26</v>
      </c>
      <c r="G59" s="31">
        <v>17</v>
      </c>
      <c r="H59" s="94">
        <f t="shared" si="2"/>
        <v>0.6538461538461539</v>
      </c>
      <c r="I59" s="31">
        <v>9</v>
      </c>
      <c r="J59" s="95">
        <f t="shared" si="3"/>
        <v>0.5294117647058824</v>
      </c>
    </row>
    <row r="60" spans="1:10" ht="11.25">
      <c r="A60" s="29" t="s">
        <v>66</v>
      </c>
      <c r="B60" s="30"/>
      <c r="C60" s="30" t="s">
        <v>81</v>
      </c>
      <c r="D60" s="30" t="s">
        <v>44</v>
      </c>
      <c r="E60" s="30"/>
      <c r="F60" s="31">
        <v>5</v>
      </c>
      <c r="G60" s="31">
        <v>2</v>
      </c>
      <c r="H60" s="94">
        <f t="shared" si="2"/>
        <v>0.4</v>
      </c>
      <c r="I60" s="31">
        <v>2</v>
      </c>
      <c r="J60" s="95">
        <f t="shared" si="3"/>
        <v>1</v>
      </c>
    </row>
    <row r="61" spans="1:10" ht="11.25">
      <c r="A61" s="29" t="s">
        <v>68</v>
      </c>
      <c r="B61" s="30"/>
      <c r="C61" s="30" t="s">
        <v>197</v>
      </c>
      <c r="D61" s="30" t="s">
        <v>198</v>
      </c>
      <c r="E61" s="30"/>
      <c r="F61" s="31">
        <v>38</v>
      </c>
      <c r="G61" s="31">
        <v>21</v>
      </c>
      <c r="H61" s="94">
        <f t="shared" si="2"/>
        <v>0.5526315789473685</v>
      </c>
      <c r="I61" s="31">
        <v>14</v>
      </c>
      <c r="J61" s="95">
        <f t="shared" si="3"/>
        <v>0.6666666666666666</v>
      </c>
    </row>
    <row r="62" spans="1:10" ht="11.25">
      <c r="A62" s="29" t="s">
        <v>69</v>
      </c>
      <c r="B62" s="30"/>
      <c r="C62" s="30" t="s">
        <v>199</v>
      </c>
      <c r="D62" s="30" t="s">
        <v>200</v>
      </c>
      <c r="E62" s="30"/>
      <c r="F62" s="31">
        <v>10</v>
      </c>
      <c r="G62" s="31">
        <v>6</v>
      </c>
      <c r="H62" s="94">
        <f t="shared" si="2"/>
        <v>0.6</v>
      </c>
      <c r="I62" s="31">
        <v>5</v>
      </c>
      <c r="J62" s="95">
        <f t="shared" si="3"/>
        <v>0.8333333333333334</v>
      </c>
    </row>
    <row r="63" spans="1:10" ht="11.25">
      <c r="A63" s="29" t="s">
        <v>70</v>
      </c>
      <c r="B63" s="47"/>
      <c r="C63" s="30" t="s">
        <v>201</v>
      </c>
      <c r="D63" s="30" t="s">
        <v>202</v>
      </c>
      <c r="E63" s="30"/>
      <c r="F63" s="31">
        <v>89</v>
      </c>
      <c r="G63" s="31">
        <v>47</v>
      </c>
      <c r="H63" s="94">
        <f t="shared" si="2"/>
        <v>0.5280898876404494</v>
      </c>
      <c r="I63" s="31">
        <v>16</v>
      </c>
      <c r="J63" s="95">
        <f t="shared" si="3"/>
        <v>0.3404255319148936</v>
      </c>
    </row>
    <row r="64" spans="1:10" ht="11.25">
      <c r="A64" s="29" t="s">
        <v>71</v>
      </c>
      <c r="B64" s="30"/>
      <c r="C64" s="30" t="s">
        <v>203</v>
      </c>
      <c r="D64" s="30" t="s">
        <v>204</v>
      </c>
      <c r="E64" s="30"/>
      <c r="F64" s="31">
        <v>12</v>
      </c>
      <c r="G64" s="31">
        <v>10</v>
      </c>
      <c r="H64" s="94">
        <f t="shared" si="2"/>
        <v>0.8333333333333334</v>
      </c>
      <c r="I64" s="31">
        <v>7</v>
      </c>
      <c r="J64" s="95">
        <f t="shared" si="3"/>
        <v>0.7</v>
      </c>
    </row>
    <row r="65" spans="1:10" ht="11.25">
      <c r="A65" s="29" t="s">
        <v>79</v>
      </c>
      <c r="B65" s="30"/>
      <c r="C65" s="30" t="s">
        <v>205</v>
      </c>
      <c r="D65" s="30" t="s">
        <v>206</v>
      </c>
      <c r="E65" s="30"/>
      <c r="F65" s="31">
        <v>28</v>
      </c>
      <c r="G65" s="31">
        <v>11</v>
      </c>
      <c r="H65" s="94">
        <f t="shared" si="2"/>
        <v>0.39285714285714285</v>
      </c>
      <c r="I65" s="31">
        <v>10</v>
      </c>
      <c r="J65" s="95">
        <f t="shared" si="3"/>
        <v>0.9090909090909091</v>
      </c>
    </row>
    <row r="66" spans="1:10" ht="11.25">
      <c r="A66" s="29" t="s">
        <v>80</v>
      </c>
      <c r="B66" s="30"/>
      <c r="C66" s="30" t="s">
        <v>207</v>
      </c>
      <c r="D66" s="30" t="s">
        <v>208</v>
      </c>
      <c r="E66" s="30"/>
      <c r="F66" s="31">
        <v>2</v>
      </c>
      <c r="G66" s="31">
        <v>1</v>
      </c>
      <c r="H66" s="94">
        <f t="shared" si="2"/>
        <v>0.5</v>
      </c>
      <c r="I66" s="31">
        <v>1</v>
      </c>
      <c r="J66" s="95">
        <f t="shared" si="3"/>
        <v>1</v>
      </c>
    </row>
    <row r="67" spans="1:10" ht="11.25">
      <c r="A67" s="29" t="s">
        <v>82</v>
      </c>
      <c r="B67" s="30"/>
      <c r="C67" s="30" t="s">
        <v>209</v>
      </c>
      <c r="D67" s="30" t="s">
        <v>210</v>
      </c>
      <c r="E67" s="30"/>
      <c r="F67" s="31">
        <v>5</v>
      </c>
      <c r="G67" s="31">
        <v>4</v>
      </c>
      <c r="H67" s="94">
        <f t="shared" si="2"/>
        <v>0.8</v>
      </c>
      <c r="I67" s="31">
        <v>2</v>
      </c>
      <c r="J67" s="95">
        <f t="shared" si="3"/>
        <v>0.5</v>
      </c>
    </row>
    <row r="68" spans="1:10" ht="11.25">
      <c r="A68" s="29" t="s">
        <v>87</v>
      </c>
      <c r="B68" s="30"/>
      <c r="C68" s="30" t="s">
        <v>213</v>
      </c>
      <c r="D68" s="30" t="s">
        <v>46</v>
      </c>
      <c r="E68" s="30"/>
      <c r="F68" s="31">
        <v>19</v>
      </c>
      <c r="G68" s="31">
        <v>14</v>
      </c>
      <c r="H68" s="94">
        <f t="shared" si="2"/>
        <v>0.7368421052631579</v>
      </c>
      <c r="I68" s="31">
        <v>6</v>
      </c>
      <c r="J68" s="95">
        <f t="shared" si="3"/>
        <v>0.42857142857142855</v>
      </c>
    </row>
    <row r="69" spans="1:10" ht="11.25">
      <c r="A69" s="29" t="s">
        <v>88</v>
      </c>
      <c r="B69" s="30"/>
      <c r="C69" s="30" t="s">
        <v>214</v>
      </c>
      <c r="D69" s="30" t="s">
        <v>215</v>
      </c>
      <c r="E69" s="30"/>
      <c r="F69" s="31">
        <v>29</v>
      </c>
      <c r="G69" s="31">
        <v>15</v>
      </c>
      <c r="H69" s="94">
        <f t="shared" si="2"/>
        <v>0.5172413793103449</v>
      </c>
      <c r="I69" s="31">
        <v>9</v>
      </c>
      <c r="J69" s="95">
        <f t="shared" si="3"/>
        <v>0.6</v>
      </c>
    </row>
    <row r="70" spans="1:10" ht="11.25">
      <c r="A70" s="29" t="s">
        <v>89</v>
      </c>
      <c r="B70" s="30"/>
      <c r="C70" s="30"/>
      <c r="D70" s="30"/>
      <c r="E70" s="30"/>
      <c r="F70" s="31">
        <v>1</v>
      </c>
      <c r="G70" s="31">
        <v>1</v>
      </c>
      <c r="H70" s="94">
        <f t="shared" si="2"/>
        <v>1</v>
      </c>
      <c r="I70" s="31">
        <v>0</v>
      </c>
      <c r="J70" s="219">
        <f t="shared" si="3"/>
        <v>0</v>
      </c>
    </row>
    <row r="71" spans="1:15" ht="8.25" customHeight="1" thickBot="1">
      <c r="A71" s="29"/>
      <c r="B71" s="30"/>
      <c r="C71" s="30"/>
      <c r="D71" s="30"/>
      <c r="E71" s="30"/>
      <c r="F71" s="31"/>
      <c r="G71" s="31"/>
      <c r="H71" s="32"/>
      <c r="I71" s="31"/>
      <c r="J71" s="79"/>
      <c r="L71" s="109"/>
      <c r="M71" s="109"/>
      <c r="N71" s="109"/>
      <c r="O71" s="109"/>
    </row>
    <row r="72" spans="1:15" ht="11.25">
      <c r="A72" s="57" t="s">
        <v>100</v>
      </c>
      <c r="B72" s="58"/>
      <c r="C72" s="58" t="s">
        <v>232</v>
      </c>
      <c r="D72" s="58" t="s">
        <v>233</v>
      </c>
      <c r="E72" s="59"/>
      <c r="F72" s="89">
        <f>F59+F61+F62+F63+F64+F66+F67+F68+F70</f>
        <v>202</v>
      </c>
      <c r="G72" s="89">
        <f>G59+G61+G62+G63+G64+G66+G67+G68+G70</f>
        <v>121</v>
      </c>
      <c r="H72" s="98">
        <f>G72/F72</f>
        <v>0.599009900990099</v>
      </c>
      <c r="I72" s="89">
        <f>I59+I61+I62+I63+I64+I66+I67+I68+I70</f>
        <v>60</v>
      </c>
      <c r="J72" s="101">
        <f>I72/G72</f>
        <v>0.49586776859504134</v>
      </c>
      <c r="L72" s="109"/>
      <c r="M72" s="109"/>
      <c r="N72" s="109"/>
      <c r="O72" s="109"/>
    </row>
    <row r="73" spans="1:15" ht="11.25">
      <c r="A73" s="60" t="s">
        <v>99</v>
      </c>
      <c r="B73" s="75"/>
      <c r="C73" s="51" t="s">
        <v>235</v>
      </c>
      <c r="D73" s="51" t="s">
        <v>234</v>
      </c>
      <c r="E73" s="50"/>
      <c r="F73" s="90">
        <f>F58+F60+F65+F69</f>
        <v>76</v>
      </c>
      <c r="G73" s="90">
        <f>G58+G60+G65+G69</f>
        <v>36</v>
      </c>
      <c r="H73" s="99">
        <f>G73/F73</f>
        <v>0.47368421052631576</v>
      </c>
      <c r="I73" s="90">
        <f>I58+I60+I65+I69</f>
        <v>24</v>
      </c>
      <c r="J73" s="102">
        <f>I73/G73</f>
        <v>0.6666666666666666</v>
      </c>
      <c r="L73" s="109"/>
      <c r="M73" s="109"/>
      <c r="N73" s="109"/>
      <c r="O73" s="109"/>
    </row>
    <row r="74" spans="1:15" ht="12" thickBot="1">
      <c r="A74" s="48" t="s">
        <v>103</v>
      </c>
      <c r="B74" s="76"/>
      <c r="C74" s="74" t="s">
        <v>230</v>
      </c>
      <c r="D74" s="74" t="s">
        <v>231</v>
      </c>
      <c r="E74" s="49"/>
      <c r="F74" s="91">
        <f>SUM(F58:F70)</f>
        <v>278</v>
      </c>
      <c r="G74" s="91">
        <f>SUM(G58:G70)</f>
        <v>157</v>
      </c>
      <c r="H74" s="100">
        <f>G74/F74</f>
        <v>0.564748201438849</v>
      </c>
      <c r="I74" s="91">
        <f>SUM(I58:I69)</f>
        <v>84</v>
      </c>
      <c r="J74" s="103">
        <f>I74/G74</f>
        <v>0.535031847133758</v>
      </c>
      <c r="L74" s="109"/>
      <c r="M74" s="109"/>
      <c r="N74" s="109"/>
      <c r="O74" s="109"/>
    </row>
    <row r="75" spans="1:15" ht="11.25">
      <c r="A75" s="222"/>
      <c r="B75" s="225"/>
      <c r="C75" s="225"/>
      <c r="D75" s="225"/>
      <c r="E75" s="225"/>
      <c r="F75" s="226"/>
      <c r="G75" s="226"/>
      <c r="H75" s="227"/>
      <c r="I75" s="226"/>
      <c r="J75" s="223"/>
      <c r="L75" s="109"/>
      <c r="M75" s="110"/>
      <c r="N75" s="110"/>
      <c r="O75" s="109"/>
    </row>
    <row r="76" spans="1:15" ht="11.25">
      <c r="A76" s="244" t="s">
        <v>20</v>
      </c>
      <c r="B76" s="224"/>
      <c r="C76" s="36"/>
      <c r="D76" s="36"/>
      <c r="E76" s="36"/>
      <c r="F76" s="37"/>
      <c r="G76" s="37"/>
      <c r="H76" s="38"/>
      <c r="I76" s="37"/>
      <c r="J76" s="39"/>
      <c r="L76" s="109"/>
      <c r="M76" s="110"/>
      <c r="N76" s="110"/>
      <c r="O76" s="109"/>
    </row>
    <row r="77" spans="1:15" ht="11.25">
      <c r="A77" s="243"/>
      <c r="B77" s="61"/>
      <c r="C77" s="30"/>
      <c r="D77" s="30"/>
      <c r="E77" s="30"/>
      <c r="F77" s="31"/>
      <c r="G77" s="31"/>
      <c r="H77" s="32"/>
      <c r="I77" s="31"/>
      <c r="J77" s="33"/>
      <c r="L77" s="109"/>
      <c r="M77" s="110"/>
      <c r="N77" s="110"/>
      <c r="O77" s="109"/>
    </row>
    <row r="78" spans="1:15" ht="11.25">
      <c r="A78" s="80" t="s">
        <v>73</v>
      </c>
      <c r="B78" s="30"/>
      <c r="C78" s="30" t="s">
        <v>195</v>
      </c>
      <c r="D78" s="30" t="s">
        <v>196</v>
      </c>
      <c r="E78" s="30"/>
      <c r="F78" s="31">
        <v>17</v>
      </c>
      <c r="G78" s="31">
        <v>11</v>
      </c>
      <c r="H78" s="94">
        <f aca="true" t="shared" si="4" ref="H78:H84">G78/F78</f>
        <v>0.6470588235294118</v>
      </c>
      <c r="I78" s="31">
        <v>5</v>
      </c>
      <c r="J78" s="95">
        <f aca="true" t="shared" si="5" ref="J78:J84">I78/G78</f>
        <v>0.45454545454545453</v>
      </c>
      <c r="L78" s="109"/>
      <c r="M78" s="109"/>
      <c r="N78" s="109"/>
      <c r="O78" s="109"/>
    </row>
    <row r="79" spans="1:15" ht="11.25">
      <c r="A79" s="29" t="s">
        <v>77</v>
      </c>
      <c r="B79" s="30" t="s">
        <v>130</v>
      </c>
      <c r="C79" s="30" t="s">
        <v>131</v>
      </c>
      <c r="D79" s="30" t="s">
        <v>132</v>
      </c>
      <c r="E79" s="30"/>
      <c r="F79" s="31">
        <v>15</v>
      </c>
      <c r="G79" s="31">
        <v>10</v>
      </c>
      <c r="H79" s="94">
        <f t="shared" si="4"/>
        <v>0.6666666666666666</v>
      </c>
      <c r="I79" s="31">
        <v>8</v>
      </c>
      <c r="J79" s="95">
        <f t="shared" si="5"/>
        <v>0.8</v>
      </c>
      <c r="L79" s="109"/>
      <c r="M79" s="109"/>
      <c r="N79" s="109"/>
      <c r="O79" s="109"/>
    </row>
    <row r="80" spans="1:15" ht="11.25">
      <c r="A80" s="29" t="s">
        <v>85</v>
      </c>
      <c r="B80" s="30"/>
      <c r="C80" s="30"/>
      <c r="D80" s="30"/>
      <c r="E80" s="30"/>
      <c r="F80" s="31">
        <v>4</v>
      </c>
      <c r="G80" s="31">
        <v>2</v>
      </c>
      <c r="H80" s="94">
        <f t="shared" si="4"/>
        <v>0.5</v>
      </c>
      <c r="I80" s="31">
        <v>0</v>
      </c>
      <c r="J80" s="95">
        <f t="shared" si="5"/>
        <v>0</v>
      </c>
      <c r="L80" s="109"/>
      <c r="M80" s="109"/>
      <c r="N80" s="109"/>
      <c r="O80" s="109"/>
    </row>
    <row r="81" spans="1:10" ht="11.25">
      <c r="A81" s="29" t="s">
        <v>86</v>
      </c>
      <c r="B81" s="30"/>
      <c r="C81" s="30" t="s">
        <v>212</v>
      </c>
      <c r="D81" s="30" t="s">
        <v>173</v>
      </c>
      <c r="E81" s="30"/>
      <c r="F81" s="31">
        <v>11</v>
      </c>
      <c r="G81" s="31">
        <v>2</v>
      </c>
      <c r="H81" s="94">
        <f t="shared" si="4"/>
        <v>0.18181818181818182</v>
      </c>
      <c r="I81" s="31">
        <v>2</v>
      </c>
      <c r="J81" s="95">
        <f t="shared" si="5"/>
        <v>1</v>
      </c>
    </row>
    <row r="82" spans="1:10" ht="11.25">
      <c r="A82" s="29" t="s">
        <v>83</v>
      </c>
      <c r="B82" s="30"/>
      <c r="C82" s="30" t="s">
        <v>181</v>
      </c>
      <c r="D82" s="30" t="s">
        <v>211</v>
      </c>
      <c r="E82" s="30"/>
      <c r="F82" s="31">
        <v>3</v>
      </c>
      <c r="G82" s="31">
        <v>3</v>
      </c>
      <c r="H82" s="94">
        <f t="shared" si="4"/>
        <v>1</v>
      </c>
      <c r="I82" s="31">
        <v>3</v>
      </c>
      <c r="J82" s="95">
        <f t="shared" si="5"/>
        <v>1</v>
      </c>
    </row>
    <row r="83" spans="1:10" ht="11.25">
      <c r="A83" s="29" t="s">
        <v>84</v>
      </c>
      <c r="B83" s="30"/>
      <c r="C83" s="30"/>
      <c r="D83" s="30"/>
      <c r="E83" s="30"/>
      <c r="F83" s="31">
        <v>6</v>
      </c>
      <c r="G83" s="31">
        <v>3</v>
      </c>
      <c r="H83" s="94">
        <f t="shared" si="4"/>
        <v>0.5</v>
      </c>
      <c r="I83" s="31">
        <v>1</v>
      </c>
      <c r="J83" s="95">
        <f t="shared" si="5"/>
        <v>0.3333333333333333</v>
      </c>
    </row>
    <row r="84" spans="1:10" ht="11.25">
      <c r="A84" s="29" t="s">
        <v>78</v>
      </c>
      <c r="B84" s="30"/>
      <c r="C84" s="30" t="s">
        <v>72</v>
      </c>
      <c r="D84" s="30" t="s">
        <v>51</v>
      </c>
      <c r="E84" s="30"/>
      <c r="F84" s="31">
        <v>14</v>
      </c>
      <c r="G84" s="31">
        <v>4</v>
      </c>
      <c r="H84" s="94">
        <f t="shared" si="4"/>
        <v>0.2857142857142857</v>
      </c>
      <c r="I84" s="31">
        <v>2</v>
      </c>
      <c r="J84" s="95">
        <f t="shared" si="5"/>
        <v>0.5</v>
      </c>
    </row>
    <row r="85" spans="1:10" ht="8.25" customHeight="1" thickBot="1">
      <c r="A85" s="29"/>
      <c r="B85" s="30"/>
      <c r="C85" s="30"/>
      <c r="D85" s="30"/>
      <c r="E85" s="30"/>
      <c r="F85" s="31"/>
      <c r="G85" s="31"/>
      <c r="H85" s="32"/>
      <c r="I85" s="31"/>
      <c r="J85" s="33"/>
    </row>
    <row r="86" spans="1:10" ht="11.25">
      <c r="A86" s="57" t="s">
        <v>101</v>
      </c>
      <c r="B86" s="58" t="s">
        <v>130</v>
      </c>
      <c r="C86" s="58" t="s">
        <v>238</v>
      </c>
      <c r="D86" s="58" t="s">
        <v>58</v>
      </c>
      <c r="E86" s="59"/>
      <c r="F86" s="89">
        <f>SUM(F79:F79,F82,F80)</f>
        <v>22</v>
      </c>
      <c r="G86" s="89">
        <f>SUM(G79:G79,G82,G80)</f>
        <v>15</v>
      </c>
      <c r="H86" s="98">
        <f>G86/F86</f>
        <v>0.6818181818181818</v>
      </c>
      <c r="I86" s="89">
        <f>SUM(I79:I79,I82,I80)</f>
        <v>11</v>
      </c>
      <c r="J86" s="101">
        <f>I86/G86</f>
        <v>0.7333333333333333</v>
      </c>
    </row>
    <row r="87" spans="1:10" ht="11.25">
      <c r="A87" s="60" t="s">
        <v>102</v>
      </c>
      <c r="B87" s="75"/>
      <c r="C87" s="51" t="s">
        <v>236</v>
      </c>
      <c r="D87" s="51" t="s">
        <v>237</v>
      </c>
      <c r="E87" s="50"/>
      <c r="F87" s="90">
        <f>SUM(F78,F81,F84:F84,F83)</f>
        <v>48</v>
      </c>
      <c r="G87" s="90">
        <f>SUM(G78,G81,G84:G84,G83)</f>
        <v>20</v>
      </c>
      <c r="H87" s="99">
        <f>G87/F87</f>
        <v>0.4166666666666667</v>
      </c>
      <c r="I87" s="90">
        <f>SUM(I78,I81,I84:I84,I83)</f>
        <v>10</v>
      </c>
      <c r="J87" s="102">
        <f>I87/G87</f>
        <v>0.5</v>
      </c>
    </row>
    <row r="88" spans="1:10" ht="12" thickBot="1">
      <c r="A88" s="48" t="s">
        <v>104</v>
      </c>
      <c r="B88" s="76" t="s">
        <v>130</v>
      </c>
      <c r="C88" s="74" t="s">
        <v>239</v>
      </c>
      <c r="D88" s="74" t="s">
        <v>240</v>
      </c>
      <c r="E88" s="49"/>
      <c r="F88" s="91">
        <f>SUM(F77:F84)</f>
        <v>70</v>
      </c>
      <c r="G88" s="91">
        <f>SUM(G77:G84)</f>
        <v>35</v>
      </c>
      <c r="H88" s="100">
        <f>G88/F88</f>
        <v>0.5</v>
      </c>
      <c r="I88" s="91">
        <f>SUM(I77:I84)</f>
        <v>21</v>
      </c>
      <c r="J88" s="103">
        <f>I88/G88</f>
        <v>0.6</v>
      </c>
    </row>
    <row r="89" spans="1:10" ht="12" thickBot="1">
      <c r="A89" s="77"/>
      <c r="B89" s="36"/>
      <c r="C89" s="36"/>
      <c r="D89" s="36"/>
      <c r="E89" s="36"/>
      <c r="F89" s="37"/>
      <c r="G89" s="37"/>
      <c r="H89" s="38"/>
      <c r="I89" s="37"/>
      <c r="J89" s="78"/>
    </row>
    <row r="90" spans="1:10" ht="11.25">
      <c r="A90" s="84" t="s">
        <v>106</v>
      </c>
      <c r="B90" s="85" t="s">
        <v>250</v>
      </c>
      <c r="C90" s="85" t="s">
        <v>251</v>
      </c>
      <c r="D90" s="85" t="s">
        <v>252</v>
      </c>
      <c r="E90" s="85" t="s">
        <v>253</v>
      </c>
      <c r="F90" s="93">
        <f>SUM(F12,F33,F45,F49:F51,F72,F86)</f>
        <v>933</v>
      </c>
      <c r="G90" s="93">
        <f>SUM(G12,G33,G45,G49:G51,G72,G86)</f>
        <v>634</v>
      </c>
      <c r="H90" s="104">
        <f>G90/F90</f>
        <v>0.6795284030010718</v>
      </c>
      <c r="I90" s="93">
        <f>SUM(I12,I33,I45,I49:I51,I72,I86)</f>
        <v>419</v>
      </c>
      <c r="J90" s="106">
        <f>I90/G90</f>
        <v>0.6608832807570978</v>
      </c>
    </row>
    <row r="91" spans="1:10" ht="11.25">
      <c r="A91" s="86" t="s">
        <v>107</v>
      </c>
      <c r="B91" s="81" t="s">
        <v>162</v>
      </c>
      <c r="C91" s="81" t="s">
        <v>248</v>
      </c>
      <c r="D91" s="108" t="s">
        <v>249</v>
      </c>
      <c r="E91" s="81" t="s">
        <v>242</v>
      </c>
      <c r="F91" s="92">
        <f>SUM(F34,F52,F73,F87)</f>
        <v>266</v>
      </c>
      <c r="G91" s="92">
        <f>SUM(G34,G52,G73,G87)</f>
        <v>136</v>
      </c>
      <c r="H91" s="105">
        <f>G91/F91</f>
        <v>0.5112781954887218</v>
      </c>
      <c r="I91" s="92">
        <f>SUM(I34,I52,I73,I87)</f>
        <v>80</v>
      </c>
      <c r="J91" s="107">
        <f>I91/G91</f>
        <v>0.5882352941176471</v>
      </c>
    </row>
    <row r="92" spans="1:10" ht="11.25">
      <c r="A92" s="86" t="s">
        <v>108</v>
      </c>
      <c r="B92" s="81" t="s">
        <v>244</v>
      </c>
      <c r="C92" s="108" t="s">
        <v>245</v>
      </c>
      <c r="D92" s="108" t="s">
        <v>246</v>
      </c>
      <c r="E92" s="81" t="s">
        <v>247</v>
      </c>
      <c r="F92" s="92">
        <f>SUM(F88,F74,F54,F45,F35,F12)</f>
        <v>1199</v>
      </c>
      <c r="G92" s="92">
        <f>SUM(G88,G74,G54,G45,G35,G12)</f>
        <v>770</v>
      </c>
      <c r="H92" s="105">
        <f>G92/F92</f>
        <v>0.6422018348623854</v>
      </c>
      <c r="I92" s="92">
        <f>SUM(I88,I74,I54,I45,I35,I12)</f>
        <v>499</v>
      </c>
      <c r="J92" s="107">
        <f>I92/G92</f>
        <v>0.6480519480519481</v>
      </c>
    </row>
    <row r="93" spans="1:10" ht="7.5" customHeight="1">
      <c r="A93" s="29"/>
      <c r="B93" s="81"/>
      <c r="C93" s="81"/>
      <c r="D93" s="81"/>
      <c r="E93" s="81"/>
      <c r="F93" s="31"/>
      <c r="G93" s="31"/>
      <c r="H93" s="94"/>
      <c r="I93" s="31"/>
      <c r="J93" s="95"/>
    </row>
    <row r="94" spans="1:10" ht="11.25">
      <c r="A94" s="87" t="s">
        <v>105</v>
      </c>
      <c r="B94" s="81" t="s">
        <v>170</v>
      </c>
      <c r="C94" s="81" t="s">
        <v>171</v>
      </c>
      <c r="D94" s="81" t="s">
        <v>172</v>
      </c>
      <c r="E94" s="108" t="s">
        <v>243</v>
      </c>
      <c r="F94" s="92">
        <v>132</v>
      </c>
      <c r="G94" s="92">
        <v>123</v>
      </c>
      <c r="H94" s="105">
        <f>G94/F94</f>
        <v>0.9318181818181818</v>
      </c>
      <c r="I94" s="92">
        <v>92</v>
      </c>
      <c r="J94" s="107">
        <f>I94/G94</f>
        <v>0.7479674796747967</v>
      </c>
    </row>
    <row r="95" spans="1:10" ht="7.5" customHeight="1">
      <c r="A95" s="29"/>
      <c r="B95" s="30"/>
      <c r="C95" s="30"/>
      <c r="D95" s="30"/>
      <c r="E95" s="30"/>
      <c r="F95" s="31"/>
      <c r="G95" s="31"/>
      <c r="H95" s="94"/>
      <c r="I95" s="31"/>
      <c r="J95" s="95"/>
    </row>
    <row r="96" spans="1:10" ht="12" thickBot="1">
      <c r="A96" s="88" t="s">
        <v>109</v>
      </c>
      <c r="B96" s="74" t="s">
        <v>254</v>
      </c>
      <c r="C96" s="111" t="s">
        <v>255</v>
      </c>
      <c r="D96" s="111" t="s">
        <v>256</v>
      </c>
      <c r="E96" s="74" t="s">
        <v>257</v>
      </c>
      <c r="F96" s="91">
        <f>F94+F92</f>
        <v>1331</v>
      </c>
      <c r="G96" s="91">
        <f>G94+G92</f>
        <v>893</v>
      </c>
      <c r="H96" s="100">
        <f>G96/F96</f>
        <v>0.6709241172051089</v>
      </c>
      <c r="I96" s="91">
        <f>I94+I92</f>
        <v>591</v>
      </c>
      <c r="J96" s="103">
        <f>I96/G96</f>
        <v>0.6618141097424413</v>
      </c>
    </row>
    <row r="97" spans="1:5" ht="10.5">
      <c r="A97" s="42"/>
      <c r="B97" s="42"/>
      <c r="C97" s="42"/>
      <c r="D97" s="42"/>
      <c r="E97" s="42"/>
    </row>
    <row r="98" spans="1:5" ht="10.5">
      <c r="A98" s="46"/>
      <c r="B98" s="42"/>
      <c r="C98" s="42"/>
      <c r="D98" s="42"/>
      <c r="E98" s="42"/>
    </row>
    <row r="99" spans="1:15" s="43" customFormat="1" ht="10.5">
      <c r="A99" s="42"/>
      <c r="H99" s="44"/>
      <c r="J99" s="45"/>
      <c r="K99" s="6"/>
      <c r="L99" s="6"/>
      <c r="M99" s="6"/>
      <c r="N99" s="6"/>
      <c r="O99" s="6"/>
    </row>
    <row r="100" spans="1:15" s="43" customFormat="1" ht="10.5">
      <c r="A100" s="46"/>
      <c r="H100" s="44"/>
      <c r="J100" s="45"/>
      <c r="K100" s="6"/>
      <c r="L100" s="6"/>
      <c r="M100" s="6"/>
      <c r="N100" s="6"/>
      <c r="O100" s="6"/>
    </row>
  </sheetData>
  <sheetProtection/>
  <mergeCells count="8">
    <mergeCell ref="A56:A57"/>
    <mergeCell ref="A76:A77"/>
    <mergeCell ref="B2:E2"/>
    <mergeCell ref="C3:D3"/>
    <mergeCell ref="A5:A6"/>
    <mergeCell ref="A14:A15"/>
    <mergeCell ref="A37:A38"/>
    <mergeCell ref="A47:A48"/>
  </mergeCells>
  <printOptions/>
  <pageMargins left="0.75" right="0.75" top="1" bottom="1" header="0.5" footer="0.5"/>
  <pageSetup horizontalDpi="600" verticalDpi="600" orientation="portrait" scale="78" r:id="rId1"/>
  <headerFooter alignWithMargins="0">
    <oddHeader>&amp;CThe University of Alabama in Huntsville
Table 4.7 Scores and Success of New Graduate Students
Fall 2010</oddHeader>
    <oddFooter>&amp;L&amp;8Office of Institutional Research
&amp;D (np)
&amp;F</oddFoot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/ Microsoft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Nathan</cp:lastModifiedBy>
  <cp:lastPrinted>2012-06-05T20:57:22Z</cp:lastPrinted>
  <dcterms:created xsi:type="dcterms:W3CDTF">1999-01-06T21:07:06Z</dcterms:created>
  <dcterms:modified xsi:type="dcterms:W3CDTF">2012-06-05T20:58:35Z</dcterms:modified>
  <cp:category/>
  <cp:version/>
  <cp:contentType/>
  <cp:contentStatus/>
</cp:coreProperties>
</file>