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Masters Enrollment" sheetId="1" r:id="rId1"/>
    <sheet name="Phd Enrollment" sheetId="2" r:id="rId2"/>
    <sheet name="Masters Degrees" sheetId="3" r:id="rId3"/>
    <sheet name="Phd Degrees" sheetId="4" r:id="rId4"/>
    <sheet name="Scores and Success 03" sheetId="5" r:id="rId5"/>
  </sheets>
  <definedNames>
    <definedName name="_xlnm.Print_Titles" localSheetId="2">'Masters Degrees'!$1:$2</definedName>
    <definedName name="_xlnm.Print_Titles" localSheetId="0">'Masters Enrollment'!$1:$2</definedName>
    <definedName name="_xlnm.Print_Titles" localSheetId="3">'Phd Degrees'!$1:$2</definedName>
    <definedName name="_xlnm.Print_Titles" localSheetId="1">'Phd Enrollment'!$1:$2</definedName>
  </definedNames>
  <calcPr fullCalcOnLoad="1"/>
</workbook>
</file>

<file path=xl/sharedStrings.xml><?xml version="1.0" encoding="utf-8"?>
<sst xmlns="http://schemas.openxmlformats.org/spreadsheetml/2006/main" count="803" uniqueCount="138">
  <si>
    <t>Program</t>
  </si>
  <si>
    <t>Year Established</t>
  </si>
  <si>
    <t>Race*</t>
  </si>
  <si>
    <t>5-year average</t>
  </si>
  <si>
    <t>M</t>
  </si>
  <si>
    <t>F</t>
  </si>
  <si>
    <t>W</t>
  </si>
  <si>
    <t>A-A</t>
  </si>
  <si>
    <t>H</t>
  </si>
  <si>
    <t>A/PI</t>
  </si>
  <si>
    <t>NA</t>
  </si>
  <si>
    <t>NRA</t>
  </si>
  <si>
    <t>Civil Engineering</t>
  </si>
  <si>
    <t>Chemical Engineering</t>
  </si>
  <si>
    <t>Computer Engineering</t>
  </si>
  <si>
    <t>Electrical Engineering</t>
  </si>
  <si>
    <t>English</t>
  </si>
  <si>
    <t>History</t>
  </si>
  <si>
    <t>Public Affairs</t>
  </si>
  <si>
    <t>Psychology</t>
  </si>
  <si>
    <t>Chemistry</t>
  </si>
  <si>
    <t>Mathematics</t>
  </si>
  <si>
    <t>Physics</t>
  </si>
  <si>
    <t>Nursing</t>
  </si>
  <si>
    <t>Mechanical Engineering</t>
  </si>
  <si>
    <t>Management</t>
  </si>
  <si>
    <t>Accounting</t>
  </si>
  <si>
    <t>Total</t>
  </si>
  <si>
    <t>Industrial/ Systems Engineering</t>
  </si>
  <si>
    <t>Operations Research</t>
  </si>
  <si>
    <t>Atmospheric Science</t>
  </si>
  <si>
    <t>Biological Sciences</t>
  </si>
  <si>
    <t>Computer Science</t>
  </si>
  <si>
    <t>Materials Science</t>
  </si>
  <si>
    <t>Optical Science and Engineering</t>
  </si>
  <si>
    <t>Applied Mathematics</t>
  </si>
  <si>
    <t>Aerospace Engineering</t>
  </si>
  <si>
    <t>Biotechnology Science &amp; Engineering</t>
  </si>
  <si>
    <t>Management Information Systems</t>
  </si>
  <si>
    <t>1999-00</t>
  </si>
  <si>
    <t>2000-01</t>
  </si>
  <si>
    <t>2001-02</t>
  </si>
  <si>
    <t>Department/Program</t>
  </si>
  <si>
    <t>GMAT (n)</t>
  </si>
  <si>
    <t>GRE (n)</t>
  </si>
  <si>
    <t>MAT (n)</t>
  </si>
  <si>
    <t>GPA (n)</t>
  </si>
  <si>
    <t>Applications</t>
  </si>
  <si>
    <t>Admits</t>
  </si>
  <si>
    <t>% Admitted</t>
  </si>
  <si>
    <t>Enrolled*</t>
  </si>
  <si>
    <t>%Enrolled</t>
  </si>
  <si>
    <t>College of Administrative Science</t>
  </si>
  <si>
    <t>College of Engineering</t>
  </si>
  <si>
    <t>Chemical and Materials Engineering</t>
  </si>
  <si>
    <t>Civil &amp; Environmental Engineering</t>
  </si>
  <si>
    <t>Industrial &amp; Systems Engineering</t>
  </si>
  <si>
    <t>Mechanical &amp; Aerospace  Engineering</t>
  </si>
  <si>
    <t>College of Liberal Arts</t>
  </si>
  <si>
    <t>College of Nursing</t>
  </si>
  <si>
    <t>College of Science</t>
  </si>
  <si>
    <t>Interdisciplinary Studies</t>
  </si>
  <si>
    <t>Biotechnology Science and Engineering</t>
  </si>
  <si>
    <t>Optical Science &amp; Engineering</t>
  </si>
  <si>
    <t>Total/Average Degree-Seeking</t>
  </si>
  <si>
    <t>Non-Degree</t>
  </si>
  <si>
    <t>Total/Average</t>
  </si>
  <si>
    <t>Software Engineering</t>
  </si>
  <si>
    <t>Electrical  &amp; Computer Engineering &amp; Software Engineering</t>
  </si>
  <si>
    <t>5-year average**</t>
  </si>
  <si>
    <t>2002-03</t>
  </si>
  <si>
    <t>UNK</t>
  </si>
  <si>
    <t>513 (14)</t>
  </si>
  <si>
    <t>2020 (1)</t>
  </si>
  <si>
    <t>549 (26)</t>
  </si>
  <si>
    <t>1605 (4)</t>
  </si>
  <si>
    <t>499 (15)</t>
  </si>
  <si>
    <t>1734 (5)</t>
  </si>
  <si>
    <t>1589 (7)</t>
  </si>
  <si>
    <t>1685 (4)</t>
  </si>
  <si>
    <t>1775 (2)</t>
  </si>
  <si>
    <t>480 (1)</t>
  </si>
  <si>
    <t>1730 (1)</t>
  </si>
  <si>
    <t>350 (1)</t>
  </si>
  <si>
    <t>1413 (19)</t>
  </si>
  <si>
    <t>1737 (9)</t>
  </si>
  <si>
    <t>1722 (11)</t>
  </si>
  <si>
    <t>1650 (3)</t>
  </si>
  <si>
    <t>1811 (50)</t>
  </si>
  <si>
    <t>1769 (11)</t>
  </si>
  <si>
    <t>1838 (19)</t>
  </si>
  <si>
    <t>1592 (5)</t>
  </si>
  <si>
    <t>1970 (5)</t>
  </si>
  <si>
    <t>1798 (4)</t>
  </si>
  <si>
    <t>522 (61)</t>
  </si>
  <si>
    <t>1748 (285)</t>
  </si>
  <si>
    <t>1725 (11)</t>
  </si>
  <si>
    <t>1781 (54)</t>
  </si>
  <si>
    <t>520 (1)</t>
  </si>
  <si>
    <t>1802 (28)</t>
  </si>
  <si>
    <t>610 (2)</t>
  </si>
  <si>
    <t>1847 (15)</t>
  </si>
  <si>
    <t>340 (1)</t>
  </si>
  <si>
    <t>1699 (20)</t>
  </si>
  <si>
    <t>525 (60)</t>
  </si>
  <si>
    <t>1752 (265)</t>
  </si>
  <si>
    <t>3.32 (2)</t>
  </si>
  <si>
    <t>3.10 (10)</t>
  </si>
  <si>
    <t>2.99 (6)</t>
  </si>
  <si>
    <t>2.92 (5)</t>
  </si>
  <si>
    <t>3.45 (7)</t>
  </si>
  <si>
    <t>3.74 (5)</t>
  </si>
  <si>
    <t>3.98 (1)</t>
  </si>
  <si>
    <t>3.32 (42)</t>
  </si>
  <si>
    <t>2.81 (1)</t>
  </si>
  <si>
    <t>3.41 (7)</t>
  </si>
  <si>
    <t>3.52 (2)</t>
  </si>
  <si>
    <t>3.60 (7)</t>
  </si>
  <si>
    <t>3.38 (3)</t>
  </si>
  <si>
    <t>3.00 (7)</t>
  </si>
  <si>
    <t>2.80 (1)</t>
  </si>
  <si>
    <t>2.93 (2)</t>
  </si>
  <si>
    <t>3.65 (3)</t>
  </si>
  <si>
    <t>3.12 (4)</t>
  </si>
  <si>
    <t>3.39 (15)</t>
  </si>
  <si>
    <t>3.27 (22)</t>
  </si>
  <si>
    <t>3.13 (26)</t>
  </si>
  <si>
    <t>3.27 (158)</t>
  </si>
  <si>
    <t>3.25 (184)</t>
  </si>
  <si>
    <t>2.63 (6)</t>
  </si>
  <si>
    <t>52.7 (12)</t>
  </si>
  <si>
    <t>53.6 (7)</t>
  </si>
  <si>
    <t>43.5 (62)</t>
  </si>
  <si>
    <t>45.7 (81)</t>
  </si>
  <si>
    <t>54.9 (17)</t>
  </si>
  <si>
    <t>47.3 (98)</t>
  </si>
  <si>
    <t xml:space="preserve"> </t>
  </si>
  <si>
    <t>2003-04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</si>
</sst>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sz val="8"/>
      <name val="Times New Roman"/>
      <family val="1"/>
    </font>
    <font>
      <sz val="8"/>
      <name val="MS Sans Serif"/>
      <family val="2"/>
    </font>
    <font>
      <b/>
      <sz val="8"/>
      <name val="MS Sans Serif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1" fontId="2" fillId="0" borderId="0" xfId="0" applyNumberFormat="1" applyFont="1" applyAlignment="1">
      <alignment horizontal="right"/>
    </xf>
    <xf numFmtId="9" fontId="2" fillId="0" borderId="0" xfId="2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1" fontId="7" fillId="0" borderId="5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" fontId="8" fillId="0" borderId="5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7" fillId="0" borderId="9" xfId="0" applyFont="1" applyBorder="1" applyAlignment="1">
      <alignment/>
    </xf>
    <xf numFmtId="0" fontId="8" fillId="0" borderId="3" xfId="0" applyFont="1" applyBorder="1" applyAlignment="1" quotePrefix="1">
      <alignment horizontal="left"/>
    </xf>
    <xf numFmtId="1" fontId="8" fillId="0" borderId="6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/>
    </xf>
    <xf numFmtId="1" fontId="8" fillId="0" borderId="6" xfId="0" applyNumberFormat="1" applyFont="1" applyBorder="1" applyAlignment="1">
      <alignment/>
    </xf>
    <xf numFmtId="0" fontId="8" fillId="0" borderId="2" xfId="0" applyFont="1" applyBorder="1" applyAlignment="1" quotePrefix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64" fontId="7" fillId="0" borderId="6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41" fontId="7" fillId="0" borderId="5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41" fontId="7" fillId="0" borderId="7" xfId="0" applyNumberFormat="1" applyFont="1" applyBorder="1" applyAlignment="1">
      <alignment/>
    </xf>
    <xf numFmtId="41" fontId="8" fillId="0" borderId="5" xfId="0" applyNumberFormat="1" applyFont="1" applyBorder="1" applyAlignment="1">
      <alignment/>
    </xf>
    <xf numFmtId="41" fontId="8" fillId="0" borderId="3" xfId="0" applyNumberFormat="1" applyFont="1" applyBorder="1" applyAlignment="1">
      <alignment/>
    </xf>
    <xf numFmtId="41" fontId="8" fillId="0" borderId="6" xfId="0" applyNumberFormat="1" applyFont="1" applyBorder="1" applyAlignment="1">
      <alignment/>
    </xf>
    <xf numFmtId="41" fontId="8" fillId="0" borderId="7" xfId="0" applyNumberFormat="1" applyFont="1" applyBorder="1" applyAlignment="1">
      <alignment/>
    </xf>
    <xf numFmtId="0" fontId="8" fillId="0" borderId="2" xfId="0" applyFont="1" applyFill="1" applyBorder="1" applyAlignment="1">
      <alignment wrapText="1"/>
    </xf>
    <xf numFmtId="0" fontId="7" fillId="0" borderId="5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9" fontId="8" fillId="0" borderId="0" xfId="2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9" fontId="7" fillId="0" borderId="0" xfId="21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 quotePrefix="1">
      <alignment horizontal="left" vertical="top"/>
    </xf>
    <xf numFmtId="0" fontId="7" fillId="0" borderId="5" xfId="0" applyFont="1" applyBorder="1" applyAlignment="1">
      <alignment vertical="top"/>
    </xf>
    <xf numFmtId="9" fontId="7" fillId="0" borderId="5" xfId="21" applyFont="1" applyBorder="1" applyAlignment="1">
      <alignment vertical="top"/>
    </xf>
    <xf numFmtId="0" fontId="7" fillId="0" borderId="5" xfId="0" applyFont="1" applyBorder="1" applyAlignment="1" quotePrefix="1">
      <alignment vertical="top"/>
    </xf>
    <xf numFmtId="1" fontId="7" fillId="0" borderId="5" xfId="0" applyNumberFormat="1" applyFont="1" applyBorder="1" applyAlignment="1">
      <alignment horizontal="right" vertical="top"/>
    </xf>
    <xf numFmtId="0" fontId="7" fillId="0" borderId="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vertical="top" wrapText="1"/>
    </xf>
    <xf numFmtId="9" fontId="7" fillId="0" borderId="13" xfId="2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0" fontId="8" fillId="0" borderId="15" xfId="0" applyFont="1" applyBorder="1" applyAlignment="1" quotePrefix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vertical="top" wrapText="1"/>
    </xf>
    <xf numFmtId="9" fontId="7" fillId="0" borderId="15" xfId="21" applyFont="1" applyBorder="1" applyAlignment="1">
      <alignment vertical="top" wrapText="1"/>
    </xf>
    <xf numFmtId="1" fontId="7" fillId="0" borderId="15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vertical="top" wrapText="1"/>
    </xf>
    <xf numFmtId="9" fontId="7" fillId="0" borderId="8" xfId="21" applyFont="1" applyBorder="1" applyAlignment="1">
      <alignment vertical="top" wrapText="1"/>
    </xf>
    <xf numFmtId="1" fontId="7" fillId="0" borderId="8" xfId="0" applyNumberFormat="1" applyFont="1" applyBorder="1" applyAlignment="1">
      <alignment horizontal="right" vertical="top" wrapText="1"/>
    </xf>
    <xf numFmtId="1" fontId="7" fillId="0" borderId="13" xfId="21" applyNumberFormat="1" applyFont="1" applyBorder="1" applyAlignment="1">
      <alignment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left" vertical="top" wrapText="1"/>
    </xf>
    <xf numFmtId="0" fontId="7" fillId="0" borderId="8" xfId="0" applyFont="1" applyBorder="1" applyAlignment="1" quotePrefix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8" fillId="0" borderId="8" xfId="0" applyFont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 wrapText="1"/>
    </xf>
    <xf numFmtId="0" fontId="7" fillId="0" borderId="16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41" fontId="8" fillId="0" borderId="4" xfId="0" applyNumberFormat="1" applyFont="1" applyBorder="1" applyAlignment="1">
      <alignment/>
    </xf>
    <xf numFmtId="1" fontId="8" fillId="0" borderId="4" xfId="0" applyNumberFormat="1" applyFont="1" applyBorder="1" applyAlignment="1" quotePrefix="1">
      <alignment horizontal="center" wrapText="1"/>
    </xf>
    <xf numFmtId="1" fontId="8" fillId="0" borderId="5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 quotePrefix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 quotePrefix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quotePrefix="1">
      <alignment horizontal="center"/>
    </xf>
    <xf numFmtId="164" fontId="8" fillId="0" borderId="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SheetLayoutView="55" workbookViewId="0" topLeftCell="A1">
      <pane ySplit="2" topLeftCell="BM33" activePane="bottomLeft" state="frozen"/>
      <selection pane="topLeft" activeCell="A1" sqref="A1"/>
      <selection pane="bottomLeft" activeCell="S177" sqref="S177"/>
    </sheetView>
  </sheetViews>
  <sheetFormatPr defaultColWidth="9.140625" defaultRowHeight="12.75"/>
  <cols>
    <col min="1" max="1" width="20.57421875" style="15" customWidth="1"/>
    <col min="2" max="2" width="10.140625" style="19" customWidth="1"/>
    <col min="3" max="3" width="5.8515625" style="1" customWidth="1"/>
    <col min="4" max="13" width="4.7109375" style="1" customWidth="1"/>
    <col min="14" max="15" width="4.7109375" style="14" customWidth="1"/>
    <col min="16" max="16384" width="9.140625" style="1" customWidth="1"/>
  </cols>
  <sheetData>
    <row r="1" spans="1:15" s="15" customFormat="1" ht="33.75" customHeight="1">
      <c r="A1" s="20" t="s">
        <v>0</v>
      </c>
      <c r="B1" s="21" t="s">
        <v>1</v>
      </c>
      <c r="C1" s="51" t="s">
        <v>2</v>
      </c>
      <c r="D1" s="143">
        <v>1999</v>
      </c>
      <c r="E1" s="144"/>
      <c r="F1" s="143">
        <v>2000</v>
      </c>
      <c r="G1" s="144"/>
      <c r="H1" s="143">
        <v>2001</v>
      </c>
      <c r="I1" s="144"/>
      <c r="J1" s="143">
        <v>2002</v>
      </c>
      <c r="K1" s="144"/>
      <c r="L1" s="143">
        <v>2003</v>
      </c>
      <c r="M1" s="144"/>
      <c r="N1" s="141" t="s">
        <v>69</v>
      </c>
      <c r="O1" s="142"/>
    </row>
    <row r="2" spans="1:15" s="15" customFormat="1" ht="11.25" customHeight="1">
      <c r="A2" s="20"/>
      <c r="B2" s="21"/>
      <c r="C2" s="22"/>
      <c r="D2" s="26" t="s">
        <v>4</v>
      </c>
      <c r="E2" s="27" t="s">
        <v>5</v>
      </c>
      <c r="F2" s="26" t="s">
        <v>4</v>
      </c>
      <c r="G2" s="27" t="s">
        <v>5</v>
      </c>
      <c r="H2" s="24" t="s">
        <v>4</v>
      </c>
      <c r="I2" s="25" t="s">
        <v>5</v>
      </c>
      <c r="J2" s="26" t="s">
        <v>4</v>
      </c>
      <c r="K2" s="27" t="s">
        <v>5</v>
      </c>
      <c r="L2" s="26" t="s">
        <v>4</v>
      </c>
      <c r="M2" s="27" t="s">
        <v>5</v>
      </c>
      <c r="N2" s="52" t="s">
        <v>4</v>
      </c>
      <c r="O2" s="29" t="s">
        <v>5</v>
      </c>
    </row>
    <row r="3" spans="1:15" ht="11.25" customHeight="1">
      <c r="A3" s="30" t="s">
        <v>26</v>
      </c>
      <c r="B3" s="21">
        <v>1997</v>
      </c>
      <c r="C3" s="31" t="s">
        <v>6</v>
      </c>
      <c r="D3" s="39">
        <v>13</v>
      </c>
      <c r="E3" s="40">
        <v>14</v>
      </c>
      <c r="F3" s="39">
        <v>10</v>
      </c>
      <c r="G3" s="40">
        <v>14</v>
      </c>
      <c r="H3" s="38">
        <v>7</v>
      </c>
      <c r="I3" s="31">
        <v>17</v>
      </c>
      <c r="J3" s="39">
        <v>8</v>
      </c>
      <c r="K3" s="40">
        <v>18</v>
      </c>
      <c r="L3" s="39">
        <v>12</v>
      </c>
      <c r="M3" s="40">
        <v>24</v>
      </c>
      <c r="N3" s="53">
        <f aca="true" t="shared" si="0" ref="N3:N8">AVERAGE(L3,J3,H3,F3,D3)</f>
        <v>10</v>
      </c>
      <c r="O3" s="42">
        <f aca="true" t="shared" si="1" ref="O3:O8">AVERAGE(M3,K3,I3,G3,E3)</f>
        <v>17.4</v>
      </c>
    </row>
    <row r="4" spans="1:15" ht="11.25" customHeight="1">
      <c r="A4" s="30"/>
      <c r="B4" s="21"/>
      <c r="C4" s="31" t="s">
        <v>7</v>
      </c>
      <c r="D4" s="39">
        <v>0</v>
      </c>
      <c r="E4" s="40">
        <v>2</v>
      </c>
      <c r="F4" s="39">
        <v>0</v>
      </c>
      <c r="G4" s="40">
        <v>3</v>
      </c>
      <c r="H4" s="38">
        <v>0</v>
      </c>
      <c r="I4" s="31">
        <v>1</v>
      </c>
      <c r="J4" s="39">
        <v>1</v>
      </c>
      <c r="K4" s="40">
        <v>1</v>
      </c>
      <c r="L4" s="39">
        <v>1</v>
      </c>
      <c r="M4" s="40">
        <v>1</v>
      </c>
      <c r="N4" s="53">
        <f t="shared" si="0"/>
        <v>0.4</v>
      </c>
      <c r="O4" s="42">
        <f t="shared" si="1"/>
        <v>1.6</v>
      </c>
    </row>
    <row r="5" spans="1:15" ht="11.25" customHeight="1">
      <c r="A5" s="30"/>
      <c r="B5" s="21"/>
      <c r="C5" s="31" t="s">
        <v>8</v>
      </c>
      <c r="D5" s="39">
        <v>0</v>
      </c>
      <c r="E5" s="40">
        <v>1</v>
      </c>
      <c r="F5" s="39">
        <v>0</v>
      </c>
      <c r="G5" s="40">
        <v>1</v>
      </c>
      <c r="H5" s="38">
        <v>0</v>
      </c>
      <c r="I5" s="31">
        <v>0</v>
      </c>
      <c r="J5" s="39">
        <v>0</v>
      </c>
      <c r="K5" s="40">
        <v>1</v>
      </c>
      <c r="L5" s="39">
        <v>0</v>
      </c>
      <c r="M5" s="40">
        <v>0</v>
      </c>
      <c r="N5" s="53">
        <f t="shared" si="0"/>
        <v>0</v>
      </c>
      <c r="O5" s="42">
        <f t="shared" si="1"/>
        <v>0.6</v>
      </c>
    </row>
    <row r="6" spans="1:15" ht="11.25" customHeight="1">
      <c r="A6" s="30"/>
      <c r="B6" s="21"/>
      <c r="C6" s="31" t="s">
        <v>9</v>
      </c>
      <c r="D6" s="39">
        <v>0</v>
      </c>
      <c r="E6" s="40">
        <v>0</v>
      </c>
      <c r="F6" s="39">
        <v>0</v>
      </c>
      <c r="G6" s="40">
        <v>0</v>
      </c>
      <c r="H6" s="38">
        <v>0</v>
      </c>
      <c r="I6" s="31">
        <v>1</v>
      </c>
      <c r="J6" s="39">
        <v>0</v>
      </c>
      <c r="K6" s="40">
        <v>2</v>
      </c>
      <c r="L6" s="39">
        <v>0</v>
      </c>
      <c r="M6" s="40">
        <v>2</v>
      </c>
      <c r="N6" s="53">
        <f t="shared" si="0"/>
        <v>0</v>
      </c>
      <c r="O6" s="42">
        <f t="shared" si="1"/>
        <v>1</v>
      </c>
    </row>
    <row r="7" spans="1:15" ht="11.25" customHeight="1">
      <c r="A7" s="30"/>
      <c r="B7" s="21"/>
      <c r="C7" s="31" t="s">
        <v>10</v>
      </c>
      <c r="D7" s="39">
        <v>0</v>
      </c>
      <c r="E7" s="40">
        <v>0</v>
      </c>
      <c r="F7" s="39">
        <v>0</v>
      </c>
      <c r="G7" s="40">
        <v>0</v>
      </c>
      <c r="H7" s="38">
        <v>0</v>
      </c>
      <c r="I7" s="31">
        <v>1</v>
      </c>
      <c r="J7" s="39">
        <v>1</v>
      </c>
      <c r="K7" s="40">
        <v>1</v>
      </c>
      <c r="L7" s="39">
        <v>1</v>
      </c>
      <c r="M7" s="40">
        <v>0</v>
      </c>
      <c r="N7" s="53">
        <f t="shared" si="0"/>
        <v>0.4</v>
      </c>
      <c r="O7" s="42">
        <f t="shared" si="1"/>
        <v>0.4</v>
      </c>
    </row>
    <row r="8" spans="1:15" ht="11.25" customHeight="1">
      <c r="A8" s="30"/>
      <c r="B8" s="21"/>
      <c r="C8" s="31" t="s">
        <v>11</v>
      </c>
      <c r="D8" s="39">
        <v>0</v>
      </c>
      <c r="E8" s="40">
        <v>0</v>
      </c>
      <c r="F8" s="39">
        <v>1</v>
      </c>
      <c r="G8" s="40">
        <v>1</v>
      </c>
      <c r="H8" s="38">
        <v>1</v>
      </c>
      <c r="I8" s="31">
        <v>2</v>
      </c>
      <c r="J8" s="39">
        <v>1</v>
      </c>
      <c r="K8" s="40">
        <v>3</v>
      </c>
      <c r="L8" s="39">
        <v>0</v>
      </c>
      <c r="M8" s="40">
        <v>1</v>
      </c>
      <c r="N8" s="53">
        <f t="shared" si="0"/>
        <v>0.6</v>
      </c>
      <c r="O8" s="42">
        <f t="shared" si="1"/>
        <v>1.4</v>
      </c>
    </row>
    <row r="9" spans="1:15" ht="11.25" customHeight="1">
      <c r="A9" s="20"/>
      <c r="B9" s="21"/>
      <c r="C9" s="22" t="s">
        <v>27</v>
      </c>
      <c r="D9" s="44">
        <f aca="true" t="shared" si="2" ref="D9:M9">SUM(D3:D8)</f>
        <v>13</v>
      </c>
      <c r="E9" s="45">
        <f t="shared" si="2"/>
        <v>17</v>
      </c>
      <c r="F9" s="44">
        <f t="shared" si="2"/>
        <v>11</v>
      </c>
      <c r="G9" s="45">
        <f t="shared" si="2"/>
        <v>19</v>
      </c>
      <c r="H9" s="43">
        <f t="shared" si="2"/>
        <v>8</v>
      </c>
      <c r="I9" s="22">
        <f t="shared" si="2"/>
        <v>22</v>
      </c>
      <c r="J9" s="44">
        <f t="shared" si="2"/>
        <v>11</v>
      </c>
      <c r="K9" s="45">
        <f t="shared" si="2"/>
        <v>26</v>
      </c>
      <c r="L9" s="44">
        <f t="shared" si="2"/>
        <v>14</v>
      </c>
      <c r="M9" s="45">
        <f t="shared" si="2"/>
        <v>28</v>
      </c>
      <c r="N9" s="54">
        <f>(H9+J9+L9+D9+F9)/5</f>
        <v>11.4</v>
      </c>
      <c r="O9" s="47">
        <f>(I9+K9+M9+E9+G9)/5</f>
        <v>22.4</v>
      </c>
    </row>
    <row r="10" spans="1:15" ht="11.25" customHeight="1">
      <c r="A10" s="20"/>
      <c r="B10" s="21"/>
      <c r="C10" s="31"/>
      <c r="D10" s="39"/>
      <c r="E10" s="40"/>
      <c r="F10" s="39"/>
      <c r="G10" s="40"/>
      <c r="H10" s="38"/>
      <c r="I10" s="31"/>
      <c r="J10" s="39"/>
      <c r="K10" s="40"/>
      <c r="L10" s="39"/>
      <c r="M10" s="40"/>
      <c r="N10" s="53"/>
      <c r="O10" s="42"/>
    </row>
    <row r="11" spans="1:15" ht="11.25" customHeight="1">
      <c r="A11" s="30" t="s">
        <v>25</v>
      </c>
      <c r="B11" s="21">
        <v>1970</v>
      </c>
      <c r="C11" s="31" t="s">
        <v>6</v>
      </c>
      <c r="D11" s="39">
        <v>65</v>
      </c>
      <c r="E11" s="40">
        <v>32</v>
      </c>
      <c r="F11" s="39">
        <v>65</v>
      </c>
      <c r="G11" s="40">
        <v>31</v>
      </c>
      <c r="H11" s="38">
        <v>68</v>
      </c>
      <c r="I11" s="31">
        <v>31</v>
      </c>
      <c r="J11" s="39">
        <v>63</v>
      </c>
      <c r="K11" s="40">
        <v>27</v>
      </c>
      <c r="L11" s="39">
        <v>48</v>
      </c>
      <c r="M11" s="40">
        <v>24</v>
      </c>
      <c r="N11" s="53">
        <f aca="true" t="shared" si="3" ref="N11:N17">AVERAGE(L11,J11,H11,F11,D11)</f>
        <v>61.8</v>
      </c>
      <c r="O11" s="42">
        <f aca="true" t="shared" si="4" ref="O11:O17">AVERAGE(M11,K11,I11,G11,E11)</f>
        <v>29</v>
      </c>
    </row>
    <row r="12" spans="1:15" ht="11.25" customHeight="1">
      <c r="A12" s="30"/>
      <c r="B12" s="21"/>
      <c r="C12" s="31" t="s">
        <v>7</v>
      </c>
      <c r="D12" s="39">
        <v>3</v>
      </c>
      <c r="E12" s="40">
        <v>7</v>
      </c>
      <c r="F12" s="39">
        <v>1</v>
      </c>
      <c r="G12" s="40">
        <v>6</v>
      </c>
      <c r="H12" s="38">
        <v>3</v>
      </c>
      <c r="I12" s="31">
        <v>2</v>
      </c>
      <c r="J12" s="39">
        <v>2</v>
      </c>
      <c r="K12" s="40">
        <v>3</v>
      </c>
      <c r="L12" s="39">
        <v>1</v>
      </c>
      <c r="M12" s="40">
        <v>2</v>
      </c>
      <c r="N12" s="53">
        <f t="shared" si="3"/>
        <v>2</v>
      </c>
      <c r="O12" s="42">
        <f t="shared" si="4"/>
        <v>4</v>
      </c>
    </row>
    <row r="13" spans="1:15" ht="11.25" customHeight="1">
      <c r="A13" s="30"/>
      <c r="B13" s="21"/>
      <c r="C13" s="31" t="s">
        <v>8</v>
      </c>
      <c r="D13" s="39">
        <v>1</v>
      </c>
      <c r="E13" s="40">
        <v>0</v>
      </c>
      <c r="F13" s="39">
        <v>2</v>
      </c>
      <c r="G13" s="40">
        <v>0</v>
      </c>
      <c r="H13" s="38">
        <v>0</v>
      </c>
      <c r="I13" s="31">
        <v>0</v>
      </c>
      <c r="J13" s="39">
        <v>1</v>
      </c>
      <c r="K13" s="40">
        <v>0</v>
      </c>
      <c r="L13" s="39">
        <v>2</v>
      </c>
      <c r="M13" s="40">
        <v>0</v>
      </c>
      <c r="N13" s="53">
        <f t="shared" si="3"/>
        <v>1.2</v>
      </c>
      <c r="O13" s="42">
        <f t="shared" si="4"/>
        <v>0</v>
      </c>
    </row>
    <row r="14" spans="1:15" ht="11.25" customHeight="1">
      <c r="A14" s="30"/>
      <c r="B14" s="21"/>
      <c r="C14" s="31" t="s">
        <v>9</v>
      </c>
      <c r="D14" s="39">
        <v>1</v>
      </c>
      <c r="E14" s="40">
        <v>2</v>
      </c>
      <c r="F14" s="39">
        <v>2</v>
      </c>
      <c r="G14" s="40">
        <v>3</v>
      </c>
      <c r="H14" s="38">
        <v>5</v>
      </c>
      <c r="I14" s="31">
        <v>0</v>
      </c>
      <c r="J14" s="39">
        <v>5</v>
      </c>
      <c r="K14" s="40">
        <v>3</v>
      </c>
      <c r="L14" s="39">
        <v>6</v>
      </c>
      <c r="M14" s="40">
        <v>3</v>
      </c>
      <c r="N14" s="53">
        <f t="shared" si="3"/>
        <v>3.8</v>
      </c>
      <c r="O14" s="42">
        <f t="shared" si="4"/>
        <v>2.2</v>
      </c>
    </row>
    <row r="15" spans="1:15" ht="11.25" customHeight="1">
      <c r="A15" s="30"/>
      <c r="B15" s="21"/>
      <c r="C15" s="31" t="s">
        <v>10</v>
      </c>
      <c r="D15" s="39">
        <v>1</v>
      </c>
      <c r="E15" s="40">
        <v>0</v>
      </c>
      <c r="F15" s="39">
        <v>0</v>
      </c>
      <c r="G15" s="40">
        <v>0</v>
      </c>
      <c r="H15" s="38">
        <v>0</v>
      </c>
      <c r="I15" s="31">
        <v>0</v>
      </c>
      <c r="J15" s="39">
        <v>0</v>
      </c>
      <c r="K15" s="40">
        <v>1</v>
      </c>
      <c r="L15" s="39">
        <v>0</v>
      </c>
      <c r="M15" s="40">
        <v>2</v>
      </c>
      <c r="N15" s="53">
        <f t="shared" si="3"/>
        <v>0.2</v>
      </c>
      <c r="O15" s="42">
        <f t="shared" si="4"/>
        <v>0.6</v>
      </c>
    </row>
    <row r="16" spans="1:15" ht="11.25" customHeight="1">
      <c r="A16" s="30"/>
      <c r="B16" s="21"/>
      <c r="C16" s="31" t="s">
        <v>11</v>
      </c>
      <c r="D16" s="39">
        <v>6</v>
      </c>
      <c r="E16" s="40">
        <v>5</v>
      </c>
      <c r="F16" s="39">
        <v>5</v>
      </c>
      <c r="G16" s="40">
        <v>5</v>
      </c>
      <c r="H16" s="38">
        <v>8</v>
      </c>
      <c r="I16" s="31">
        <v>5</v>
      </c>
      <c r="J16" s="39">
        <v>8</v>
      </c>
      <c r="K16" s="40">
        <v>5</v>
      </c>
      <c r="L16" s="39">
        <v>5</v>
      </c>
      <c r="M16" s="40">
        <v>4</v>
      </c>
      <c r="N16" s="53">
        <f t="shared" si="3"/>
        <v>6.4</v>
      </c>
      <c r="O16" s="42">
        <f t="shared" si="4"/>
        <v>4.8</v>
      </c>
    </row>
    <row r="17" spans="1:15" ht="11.25" customHeight="1">
      <c r="A17" s="30"/>
      <c r="B17" s="21"/>
      <c r="C17" s="31" t="s">
        <v>71</v>
      </c>
      <c r="D17" s="39">
        <v>0</v>
      </c>
      <c r="E17" s="40">
        <v>0</v>
      </c>
      <c r="F17" s="39">
        <v>0</v>
      </c>
      <c r="G17" s="40">
        <v>0</v>
      </c>
      <c r="H17" s="38">
        <v>0</v>
      </c>
      <c r="I17" s="31">
        <v>0</v>
      </c>
      <c r="J17" s="39">
        <v>0</v>
      </c>
      <c r="K17" s="40">
        <v>0</v>
      </c>
      <c r="L17" s="39">
        <v>1</v>
      </c>
      <c r="M17" s="40">
        <v>2</v>
      </c>
      <c r="N17" s="53">
        <f t="shared" si="3"/>
        <v>0.2</v>
      </c>
      <c r="O17" s="42">
        <f t="shared" si="4"/>
        <v>0.4</v>
      </c>
    </row>
    <row r="18" spans="1:15" ht="11.25" customHeight="1">
      <c r="A18" s="30"/>
      <c r="B18" s="21"/>
      <c r="C18" s="22" t="s">
        <v>27</v>
      </c>
      <c r="D18" s="44">
        <f aca="true" t="shared" si="5" ref="D18:M18">SUM(D11:D17)</f>
        <v>77</v>
      </c>
      <c r="E18" s="45">
        <f t="shared" si="5"/>
        <v>46</v>
      </c>
      <c r="F18" s="44">
        <f t="shared" si="5"/>
        <v>75</v>
      </c>
      <c r="G18" s="45">
        <f t="shared" si="5"/>
        <v>45</v>
      </c>
      <c r="H18" s="43">
        <f t="shared" si="5"/>
        <v>84</v>
      </c>
      <c r="I18" s="22">
        <f t="shared" si="5"/>
        <v>38</v>
      </c>
      <c r="J18" s="44">
        <f t="shared" si="5"/>
        <v>79</v>
      </c>
      <c r="K18" s="45">
        <f t="shared" si="5"/>
        <v>39</v>
      </c>
      <c r="L18" s="44">
        <f t="shared" si="5"/>
        <v>63</v>
      </c>
      <c r="M18" s="45">
        <f t="shared" si="5"/>
        <v>37</v>
      </c>
      <c r="N18" s="54">
        <f>(H18+J18+L18+D18+F18)/5</f>
        <v>75.6</v>
      </c>
      <c r="O18" s="47">
        <f>(I18+K18+M18+E18+G18)/5</f>
        <v>41</v>
      </c>
    </row>
    <row r="19" spans="1:15" ht="11.25" customHeight="1">
      <c r="A19" s="30"/>
      <c r="B19" s="21"/>
      <c r="C19" s="31"/>
      <c r="D19" s="39"/>
      <c r="E19" s="40"/>
      <c r="F19" s="39"/>
      <c r="G19" s="40"/>
      <c r="H19" s="38"/>
      <c r="I19" s="31"/>
      <c r="J19" s="39"/>
      <c r="K19" s="40"/>
      <c r="L19" s="39"/>
      <c r="M19" s="40"/>
      <c r="N19" s="53"/>
      <c r="O19" s="42"/>
    </row>
    <row r="20" spans="1:15" ht="22.5">
      <c r="A20" s="55" t="s">
        <v>38</v>
      </c>
      <c r="B20" s="21">
        <v>2001</v>
      </c>
      <c r="C20" s="31" t="s">
        <v>6</v>
      </c>
      <c r="D20" s="39"/>
      <c r="E20" s="40"/>
      <c r="F20" s="39"/>
      <c r="G20" s="40"/>
      <c r="H20" s="38">
        <v>18</v>
      </c>
      <c r="I20" s="31">
        <v>6</v>
      </c>
      <c r="J20" s="39">
        <v>24</v>
      </c>
      <c r="K20" s="40">
        <v>11</v>
      </c>
      <c r="L20" s="39">
        <v>21</v>
      </c>
      <c r="M20" s="40">
        <v>13</v>
      </c>
      <c r="N20" s="53">
        <f aca="true" t="shared" si="6" ref="N20:N25">AVERAGE(L20,J20,H20,F20,D20)</f>
        <v>21</v>
      </c>
      <c r="O20" s="42">
        <f aca="true" t="shared" si="7" ref="O20:O25">AVERAGE(M20,K20,I20,G20,E20)</f>
        <v>10</v>
      </c>
    </row>
    <row r="21" spans="1:15" ht="11.25" customHeight="1">
      <c r="A21" s="30"/>
      <c r="B21" s="21"/>
      <c r="C21" s="31" t="s">
        <v>7</v>
      </c>
      <c r="D21" s="39"/>
      <c r="E21" s="40"/>
      <c r="F21" s="39"/>
      <c r="G21" s="40"/>
      <c r="H21" s="38">
        <v>0</v>
      </c>
      <c r="I21" s="31">
        <v>2</v>
      </c>
      <c r="J21" s="39">
        <v>2</v>
      </c>
      <c r="K21" s="40">
        <v>5</v>
      </c>
      <c r="L21" s="39">
        <v>2</v>
      </c>
      <c r="M21" s="40">
        <v>6</v>
      </c>
      <c r="N21" s="53">
        <f t="shared" si="6"/>
        <v>1.3333333333333333</v>
      </c>
      <c r="O21" s="42">
        <f t="shared" si="7"/>
        <v>4.333333333333333</v>
      </c>
    </row>
    <row r="22" spans="1:15" ht="11.25" customHeight="1">
      <c r="A22" s="30"/>
      <c r="B22" s="21"/>
      <c r="C22" s="31" t="s">
        <v>8</v>
      </c>
      <c r="D22" s="39"/>
      <c r="E22" s="40"/>
      <c r="F22" s="39"/>
      <c r="G22" s="40"/>
      <c r="H22" s="38">
        <v>0</v>
      </c>
      <c r="I22" s="31">
        <v>0</v>
      </c>
      <c r="J22" s="39">
        <v>0</v>
      </c>
      <c r="K22" s="40">
        <v>0</v>
      </c>
      <c r="L22" s="39">
        <v>0</v>
      </c>
      <c r="M22" s="40">
        <v>0</v>
      </c>
      <c r="N22" s="53">
        <f t="shared" si="6"/>
        <v>0</v>
      </c>
      <c r="O22" s="42">
        <f t="shared" si="7"/>
        <v>0</v>
      </c>
    </row>
    <row r="23" spans="1:15" ht="11.25" customHeight="1">
      <c r="A23" s="30"/>
      <c r="B23" s="21"/>
      <c r="C23" s="31" t="s">
        <v>9</v>
      </c>
      <c r="D23" s="39"/>
      <c r="E23" s="40"/>
      <c r="F23" s="39"/>
      <c r="G23" s="40"/>
      <c r="H23" s="38">
        <v>0</v>
      </c>
      <c r="I23" s="31">
        <v>0</v>
      </c>
      <c r="J23" s="39">
        <v>4</v>
      </c>
      <c r="K23" s="40">
        <v>0</v>
      </c>
      <c r="L23" s="39">
        <v>2</v>
      </c>
      <c r="M23" s="40">
        <v>0</v>
      </c>
      <c r="N23" s="53">
        <f t="shared" si="6"/>
        <v>2</v>
      </c>
      <c r="O23" s="42">
        <f t="shared" si="7"/>
        <v>0</v>
      </c>
    </row>
    <row r="24" spans="1:15" ht="11.25" customHeight="1">
      <c r="A24" s="30"/>
      <c r="B24" s="21"/>
      <c r="C24" s="31" t="s">
        <v>10</v>
      </c>
      <c r="D24" s="39"/>
      <c r="E24" s="40"/>
      <c r="F24" s="39"/>
      <c r="G24" s="40"/>
      <c r="H24" s="38">
        <v>1</v>
      </c>
      <c r="I24" s="31">
        <v>0</v>
      </c>
      <c r="J24" s="39">
        <v>1</v>
      </c>
      <c r="K24" s="40">
        <v>0</v>
      </c>
      <c r="L24" s="39">
        <v>0</v>
      </c>
      <c r="M24" s="40">
        <v>0</v>
      </c>
      <c r="N24" s="53">
        <f t="shared" si="6"/>
        <v>0.6666666666666666</v>
      </c>
      <c r="O24" s="42">
        <f t="shared" si="7"/>
        <v>0</v>
      </c>
    </row>
    <row r="25" spans="1:15" ht="11.25" customHeight="1">
      <c r="A25" s="30"/>
      <c r="B25" s="21"/>
      <c r="C25" s="31" t="s">
        <v>11</v>
      </c>
      <c r="D25" s="39"/>
      <c r="E25" s="40"/>
      <c r="F25" s="39"/>
      <c r="G25" s="40"/>
      <c r="H25" s="38">
        <v>5</v>
      </c>
      <c r="I25" s="31">
        <v>1</v>
      </c>
      <c r="J25" s="39">
        <v>4</v>
      </c>
      <c r="K25" s="40">
        <v>1</v>
      </c>
      <c r="L25" s="39">
        <v>4</v>
      </c>
      <c r="M25" s="40">
        <v>4</v>
      </c>
      <c r="N25" s="53">
        <f t="shared" si="6"/>
        <v>4.333333333333333</v>
      </c>
      <c r="O25" s="42">
        <f t="shared" si="7"/>
        <v>2</v>
      </c>
    </row>
    <row r="26" spans="1:15" ht="11.25" customHeight="1">
      <c r="A26" s="30"/>
      <c r="B26" s="21"/>
      <c r="C26" s="22" t="s">
        <v>27</v>
      </c>
      <c r="D26" s="44"/>
      <c r="E26" s="45"/>
      <c r="F26" s="44"/>
      <c r="G26" s="45"/>
      <c r="H26" s="43">
        <f aca="true" t="shared" si="8" ref="H26:M26">SUM(H20:H25)</f>
        <v>24</v>
      </c>
      <c r="I26" s="22">
        <f t="shared" si="8"/>
        <v>9</v>
      </c>
      <c r="J26" s="44">
        <f t="shared" si="8"/>
        <v>35</v>
      </c>
      <c r="K26" s="45">
        <f t="shared" si="8"/>
        <v>17</v>
      </c>
      <c r="L26" s="44">
        <f t="shared" si="8"/>
        <v>29</v>
      </c>
      <c r="M26" s="45">
        <f t="shared" si="8"/>
        <v>23</v>
      </c>
      <c r="N26" s="54">
        <f aca="true" t="shared" si="9" ref="N26:N32">AVERAGE(L26,J26,H26,F26,D26)</f>
        <v>29.333333333333332</v>
      </c>
      <c r="O26" s="47">
        <f aca="true" t="shared" si="10" ref="O26:O32">AVERAGE(M26,K26,I26,G26,E26)</f>
        <v>16.333333333333332</v>
      </c>
    </row>
    <row r="27" spans="1:15" ht="11.25">
      <c r="A27" s="30" t="s">
        <v>36</v>
      </c>
      <c r="B27" s="21"/>
      <c r="C27" s="31" t="s">
        <v>6</v>
      </c>
      <c r="D27" s="39">
        <v>8</v>
      </c>
      <c r="E27" s="40">
        <v>0</v>
      </c>
      <c r="F27" s="39">
        <v>11</v>
      </c>
      <c r="G27" s="40">
        <v>0</v>
      </c>
      <c r="H27" s="38">
        <v>7</v>
      </c>
      <c r="I27" s="31">
        <v>2</v>
      </c>
      <c r="J27" s="39">
        <v>16</v>
      </c>
      <c r="K27" s="40">
        <v>7</v>
      </c>
      <c r="L27" s="39">
        <v>18</v>
      </c>
      <c r="M27" s="40">
        <v>12</v>
      </c>
      <c r="N27" s="53">
        <f t="shared" si="9"/>
        <v>12</v>
      </c>
      <c r="O27" s="42">
        <f t="shared" si="10"/>
        <v>4.2</v>
      </c>
    </row>
    <row r="28" spans="1:15" ht="11.25" customHeight="1">
      <c r="A28" s="30"/>
      <c r="B28" s="21"/>
      <c r="C28" s="31" t="s">
        <v>7</v>
      </c>
      <c r="D28" s="39">
        <v>0</v>
      </c>
      <c r="E28" s="40">
        <v>1</v>
      </c>
      <c r="F28" s="39">
        <v>0</v>
      </c>
      <c r="G28" s="40">
        <v>1</v>
      </c>
      <c r="H28" s="38">
        <v>0</v>
      </c>
      <c r="I28" s="31">
        <v>0</v>
      </c>
      <c r="J28" s="39">
        <v>0</v>
      </c>
      <c r="K28" s="40">
        <v>0</v>
      </c>
      <c r="L28" s="39">
        <v>0</v>
      </c>
      <c r="M28" s="40">
        <v>0</v>
      </c>
      <c r="N28" s="53">
        <f t="shared" si="9"/>
        <v>0</v>
      </c>
      <c r="O28" s="42">
        <f t="shared" si="10"/>
        <v>0.4</v>
      </c>
    </row>
    <row r="29" spans="1:15" ht="11.25" customHeight="1">
      <c r="A29" s="30"/>
      <c r="B29" s="21"/>
      <c r="C29" s="31" t="s">
        <v>8</v>
      </c>
      <c r="D29" s="39">
        <v>0</v>
      </c>
      <c r="E29" s="40">
        <v>0</v>
      </c>
      <c r="F29" s="39">
        <v>0</v>
      </c>
      <c r="G29" s="40">
        <v>0</v>
      </c>
      <c r="H29" s="38">
        <v>0</v>
      </c>
      <c r="I29" s="31">
        <v>0</v>
      </c>
      <c r="J29" s="39">
        <v>0</v>
      </c>
      <c r="K29" s="40">
        <v>1</v>
      </c>
      <c r="L29" s="39">
        <v>0</v>
      </c>
      <c r="M29" s="40">
        <v>1</v>
      </c>
      <c r="N29" s="53">
        <f t="shared" si="9"/>
        <v>0</v>
      </c>
      <c r="O29" s="42">
        <f t="shared" si="10"/>
        <v>0.4</v>
      </c>
    </row>
    <row r="30" spans="1:15" ht="11.25" customHeight="1">
      <c r="A30" s="30"/>
      <c r="B30" s="21"/>
      <c r="C30" s="31" t="s">
        <v>9</v>
      </c>
      <c r="D30" s="39">
        <v>0</v>
      </c>
      <c r="E30" s="40">
        <v>0</v>
      </c>
      <c r="F30" s="39">
        <v>0</v>
      </c>
      <c r="G30" s="40">
        <v>0</v>
      </c>
      <c r="H30" s="38">
        <v>0</v>
      </c>
      <c r="I30" s="31">
        <v>0</v>
      </c>
      <c r="J30" s="39">
        <v>0</v>
      </c>
      <c r="K30" s="40">
        <v>0</v>
      </c>
      <c r="L30" s="39">
        <v>0</v>
      </c>
      <c r="M30" s="40">
        <v>0</v>
      </c>
      <c r="N30" s="53">
        <f t="shared" si="9"/>
        <v>0</v>
      </c>
      <c r="O30" s="42">
        <f t="shared" si="10"/>
        <v>0</v>
      </c>
    </row>
    <row r="31" spans="1:15" ht="11.25" customHeight="1">
      <c r="A31" s="30"/>
      <c r="B31" s="21"/>
      <c r="C31" s="31" t="s">
        <v>10</v>
      </c>
      <c r="D31" s="39">
        <v>0</v>
      </c>
      <c r="E31" s="40">
        <v>0</v>
      </c>
      <c r="F31" s="39">
        <v>0</v>
      </c>
      <c r="G31" s="40">
        <v>0</v>
      </c>
      <c r="H31" s="38">
        <v>0</v>
      </c>
      <c r="I31" s="31">
        <v>0</v>
      </c>
      <c r="J31" s="39">
        <v>0</v>
      </c>
      <c r="K31" s="40">
        <v>0</v>
      </c>
      <c r="L31" s="39">
        <v>0</v>
      </c>
      <c r="M31" s="40">
        <v>0</v>
      </c>
      <c r="N31" s="53">
        <f t="shared" si="9"/>
        <v>0</v>
      </c>
      <c r="O31" s="42">
        <f t="shared" si="10"/>
        <v>0</v>
      </c>
    </row>
    <row r="32" spans="1:15" ht="11.25" customHeight="1">
      <c r="A32" s="30"/>
      <c r="B32" s="21"/>
      <c r="C32" s="31" t="s">
        <v>11</v>
      </c>
      <c r="D32" s="39">
        <v>2</v>
      </c>
      <c r="E32" s="40">
        <v>0</v>
      </c>
      <c r="F32" s="39">
        <v>2</v>
      </c>
      <c r="G32" s="40">
        <v>0</v>
      </c>
      <c r="H32" s="38">
        <v>3</v>
      </c>
      <c r="I32" s="31">
        <v>0</v>
      </c>
      <c r="J32" s="39">
        <v>3</v>
      </c>
      <c r="K32" s="40">
        <v>1</v>
      </c>
      <c r="L32" s="39">
        <v>3</v>
      </c>
      <c r="M32" s="40">
        <v>1</v>
      </c>
      <c r="N32" s="53">
        <f t="shared" si="9"/>
        <v>2.6</v>
      </c>
      <c r="O32" s="42">
        <f t="shared" si="10"/>
        <v>0.4</v>
      </c>
    </row>
    <row r="33" spans="1:15" ht="11.25" customHeight="1">
      <c r="A33" s="30"/>
      <c r="B33" s="21"/>
      <c r="C33" s="22" t="s">
        <v>27</v>
      </c>
      <c r="D33" s="44">
        <f aca="true" t="shared" si="11" ref="D33:M33">SUM(D27:D32)</f>
        <v>10</v>
      </c>
      <c r="E33" s="45">
        <f t="shared" si="11"/>
        <v>1</v>
      </c>
      <c r="F33" s="44">
        <f t="shared" si="11"/>
        <v>13</v>
      </c>
      <c r="G33" s="45">
        <f t="shared" si="11"/>
        <v>1</v>
      </c>
      <c r="H33" s="43">
        <f t="shared" si="11"/>
        <v>10</v>
      </c>
      <c r="I33" s="22">
        <f t="shared" si="11"/>
        <v>2</v>
      </c>
      <c r="J33" s="44">
        <f t="shared" si="11"/>
        <v>19</v>
      </c>
      <c r="K33" s="45">
        <f t="shared" si="11"/>
        <v>9</v>
      </c>
      <c r="L33" s="44">
        <f t="shared" si="11"/>
        <v>21</v>
      </c>
      <c r="M33" s="45">
        <f t="shared" si="11"/>
        <v>14</v>
      </c>
      <c r="N33" s="54">
        <f>(H33+J33+L33+D33+F33)/5</f>
        <v>14.6</v>
      </c>
      <c r="O33" s="47">
        <f>(I33+K33+M33+E33+G33)/5</f>
        <v>5.4</v>
      </c>
    </row>
    <row r="34" spans="1:15" ht="11.25" customHeight="1">
      <c r="A34" s="30"/>
      <c r="B34" s="21"/>
      <c r="C34" s="31"/>
      <c r="D34" s="39"/>
      <c r="E34" s="40"/>
      <c r="F34" s="39"/>
      <c r="G34" s="40"/>
      <c r="H34" s="38"/>
      <c r="I34" s="31"/>
      <c r="J34" s="39"/>
      <c r="K34" s="40"/>
      <c r="L34" s="39"/>
      <c r="M34" s="40"/>
      <c r="N34" s="53"/>
      <c r="O34" s="42"/>
    </row>
    <row r="35" spans="1:15" ht="11.25">
      <c r="A35" s="30" t="s">
        <v>12</v>
      </c>
      <c r="B35" s="21">
        <v>1963</v>
      </c>
      <c r="C35" s="31" t="s">
        <v>6</v>
      </c>
      <c r="D35" s="39">
        <v>6</v>
      </c>
      <c r="E35" s="40">
        <v>3</v>
      </c>
      <c r="F35" s="39">
        <v>3</v>
      </c>
      <c r="G35" s="40">
        <v>5</v>
      </c>
      <c r="H35" s="38">
        <v>9</v>
      </c>
      <c r="I35" s="31">
        <v>2</v>
      </c>
      <c r="J35" s="39">
        <v>6</v>
      </c>
      <c r="K35" s="40">
        <v>1</v>
      </c>
      <c r="L35" s="39">
        <v>6</v>
      </c>
      <c r="M35" s="40">
        <v>1</v>
      </c>
      <c r="N35" s="53">
        <f aca="true" t="shared" si="12" ref="N35:N40">AVERAGE(L35,J35,H35,F35,D35)</f>
        <v>6</v>
      </c>
      <c r="O35" s="42">
        <f aca="true" t="shared" si="13" ref="O35:O40">AVERAGE(M35,K35,I35,G35,E35)</f>
        <v>2.4</v>
      </c>
    </row>
    <row r="36" spans="1:15" ht="11.25" customHeight="1">
      <c r="A36" s="30"/>
      <c r="B36" s="21"/>
      <c r="C36" s="31" t="s">
        <v>7</v>
      </c>
      <c r="D36" s="39">
        <v>1</v>
      </c>
      <c r="E36" s="40">
        <v>2</v>
      </c>
      <c r="F36" s="39">
        <v>2</v>
      </c>
      <c r="G36" s="40">
        <v>1</v>
      </c>
      <c r="H36" s="38">
        <v>0</v>
      </c>
      <c r="I36" s="31">
        <v>1</v>
      </c>
      <c r="J36" s="39">
        <v>0</v>
      </c>
      <c r="K36" s="40">
        <v>0</v>
      </c>
      <c r="L36" s="39">
        <v>0</v>
      </c>
      <c r="M36" s="40">
        <v>2</v>
      </c>
      <c r="N36" s="53">
        <f t="shared" si="12"/>
        <v>0.6</v>
      </c>
      <c r="O36" s="42">
        <f t="shared" si="13"/>
        <v>1.2</v>
      </c>
    </row>
    <row r="37" spans="1:15" ht="11.25" customHeight="1">
      <c r="A37" s="30"/>
      <c r="B37" s="21"/>
      <c r="C37" s="31" t="s">
        <v>8</v>
      </c>
      <c r="D37" s="39">
        <v>0</v>
      </c>
      <c r="E37" s="40">
        <v>0</v>
      </c>
      <c r="F37" s="39">
        <v>0</v>
      </c>
      <c r="G37" s="40">
        <v>0</v>
      </c>
      <c r="H37" s="38">
        <v>0</v>
      </c>
      <c r="I37" s="31">
        <v>0</v>
      </c>
      <c r="J37" s="39">
        <v>0</v>
      </c>
      <c r="K37" s="40">
        <v>0</v>
      </c>
      <c r="L37" s="39">
        <v>0</v>
      </c>
      <c r="M37" s="40">
        <v>0</v>
      </c>
      <c r="N37" s="53">
        <f t="shared" si="12"/>
        <v>0</v>
      </c>
      <c r="O37" s="42">
        <f t="shared" si="13"/>
        <v>0</v>
      </c>
    </row>
    <row r="38" spans="1:15" ht="11.25" customHeight="1">
      <c r="A38" s="30"/>
      <c r="B38" s="21"/>
      <c r="C38" s="31" t="s">
        <v>9</v>
      </c>
      <c r="D38" s="39">
        <v>0</v>
      </c>
      <c r="E38" s="40">
        <v>0</v>
      </c>
      <c r="F38" s="39">
        <v>0</v>
      </c>
      <c r="G38" s="40">
        <v>0</v>
      </c>
      <c r="H38" s="38">
        <v>0</v>
      </c>
      <c r="I38" s="31">
        <v>0</v>
      </c>
      <c r="J38" s="39">
        <v>0</v>
      </c>
      <c r="K38" s="40">
        <v>0</v>
      </c>
      <c r="L38" s="39">
        <v>0</v>
      </c>
      <c r="M38" s="40">
        <v>0</v>
      </c>
      <c r="N38" s="53">
        <f t="shared" si="12"/>
        <v>0</v>
      </c>
      <c r="O38" s="42">
        <f t="shared" si="13"/>
        <v>0</v>
      </c>
    </row>
    <row r="39" spans="1:15" ht="11.25" customHeight="1">
      <c r="A39" s="30"/>
      <c r="B39" s="21"/>
      <c r="C39" s="31" t="s">
        <v>10</v>
      </c>
      <c r="D39" s="39">
        <v>0</v>
      </c>
      <c r="E39" s="40">
        <v>0</v>
      </c>
      <c r="F39" s="39">
        <v>1</v>
      </c>
      <c r="G39" s="40">
        <v>0</v>
      </c>
      <c r="H39" s="38">
        <v>1</v>
      </c>
      <c r="I39" s="31">
        <v>0</v>
      </c>
      <c r="J39" s="39">
        <v>0</v>
      </c>
      <c r="K39" s="40">
        <v>0</v>
      </c>
      <c r="L39" s="39">
        <v>0</v>
      </c>
      <c r="M39" s="40">
        <v>0</v>
      </c>
      <c r="N39" s="53">
        <f t="shared" si="12"/>
        <v>0.4</v>
      </c>
      <c r="O39" s="42">
        <f t="shared" si="13"/>
        <v>0</v>
      </c>
    </row>
    <row r="40" spans="1:15" ht="11.25" customHeight="1">
      <c r="A40" s="30"/>
      <c r="B40" s="21"/>
      <c r="C40" s="31" t="s">
        <v>11</v>
      </c>
      <c r="D40" s="39">
        <v>4</v>
      </c>
      <c r="E40" s="40">
        <v>1</v>
      </c>
      <c r="F40" s="39">
        <v>5</v>
      </c>
      <c r="G40" s="40">
        <v>1</v>
      </c>
      <c r="H40" s="38">
        <v>8</v>
      </c>
      <c r="I40" s="31">
        <v>3</v>
      </c>
      <c r="J40" s="39">
        <v>8</v>
      </c>
      <c r="K40" s="40">
        <v>1</v>
      </c>
      <c r="L40" s="39">
        <v>10</v>
      </c>
      <c r="M40" s="40">
        <v>0</v>
      </c>
      <c r="N40" s="53">
        <f t="shared" si="12"/>
        <v>7</v>
      </c>
      <c r="O40" s="42">
        <f t="shared" si="13"/>
        <v>1.2</v>
      </c>
    </row>
    <row r="41" spans="1:15" ht="11.25" customHeight="1">
      <c r="A41" s="30"/>
      <c r="B41" s="21"/>
      <c r="C41" s="22" t="s">
        <v>27</v>
      </c>
      <c r="D41" s="44">
        <f aca="true" t="shared" si="14" ref="D41:M41">SUM(D35:D40)</f>
        <v>11</v>
      </c>
      <c r="E41" s="45">
        <f t="shared" si="14"/>
        <v>6</v>
      </c>
      <c r="F41" s="44">
        <f t="shared" si="14"/>
        <v>11</v>
      </c>
      <c r="G41" s="45">
        <f t="shared" si="14"/>
        <v>7</v>
      </c>
      <c r="H41" s="43">
        <f t="shared" si="14"/>
        <v>18</v>
      </c>
      <c r="I41" s="22">
        <f t="shared" si="14"/>
        <v>6</v>
      </c>
      <c r="J41" s="44">
        <f t="shared" si="14"/>
        <v>14</v>
      </c>
      <c r="K41" s="45">
        <f t="shared" si="14"/>
        <v>2</v>
      </c>
      <c r="L41" s="44">
        <f t="shared" si="14"/>
        <v>16</v>
      </c>
      <c r="M41" s="45">
        <f t="shared" si="14"/>
        <v>3</v>
      </c>
      <c r="N41" s="54">
        <f>(H41+J41+L41+D41+F41)/5</f>
        <v>14</v>
      </c>
      <c r="O41" s="47">
        <f>(I41+K41+M41+E41+G41)/5</f>
        <v>4.8</v>
      </c>
    </row>
    <row r="42" spans="1:15" ht="11.25" customHeight="1">
      <c r="A42" s="30"/>
      <c r="B42" s="21"/>
      <c r="C42" s="31"/>
      <c r="D42" s="39"/>
      <c r="E42" s="40"/>
      <c r="F42" s="39"/>
      <c r="G42" s="40"/>
      <c r="H42" s="38"/>
      <c r="I42" s="31"/>
      <c r="J42" s="39"/>
      <c r="K42" s="40"/>
      <c r="L42" s="39"/>
      <c r="M42" s="40"/>
      <c r="N42" s="53"/>
      <c r="O42" s="42"/>
    </row>
    <row r="43" spans="1:15" ht="11.25">
      <c r="A43" s="30" t="s">
        <v>13</v>
      </c>
      <c r="B43" s="21">
        <v>1963</v>
      </c>
      <c r="C43" s="31" t="s">
        <v>6</v>
      </c>
      <c r="D43" s="39">
        <v>1</v>
      </c>
      <c r="E43" s="40">
        <v>0</v>
      </c>
      <c r="F43" s="39">
        <v>1</v>
      </c>
      <c r="G43" s="40">
        <v>0</v>
      </c>
      <c r="H43" s="38">
        <v>0</v>
      </c>
      <c r="I43" s="31">
        <v>0</v>
      </c>
      <c r="J43" s="39">
        <v>1</v>
      </c>
      <c r="K43" s="40">
        <v>0</v>
      </c>
      <c r="L43" s="39">
        <v>5</v>
      </c>
      <c r="M43" s="40">
        <v>0</v>
      </c>
      <c r="N43" s="53">
        <f aca="true" t="shared" si="15" ref="N43:N48">AVERAGE(L43,J43,H43,F43,D43)</f>
        <v>1.6</v>
      </c>
      <c r="O43" s="42">
        <f aca="true" t="shared" si="16" ref="O43:O48">AVERAGE(M43,K43,I43,G43,E43)</f>
        <v>0</v>
      </c>
    </row>
    <row r="44" spans="1:15" ht="11.25" customHeight="1">
      <c r="A44" s="30"/>
      <c r="B44" s="21"/>
      <c r="C44" s="31" t="s">
        <v>7</v>
      </c>
      <c r="D44" s="39">
        <v>1</v>
      </c>
      <c r="E44" s="40">
        <v>0</v>
      </c>
      <c r="F44" s="39">
        <v>1</v>
      </c>
      <c r="G44" s="40">
        <v>1</v>
      </c>
      <c r="H44" s="38">
        <v>0</v>
      </c>
      <c r="I44" s="31">
        <v>1</v>
      </c>
      <c r="J44" s="39">
        <v>0</v>
      </c>
      <c r="K44" s="40">
        <v>1</v>
      </c>
      <c r="L44" s="39">
        <v>0</v>
      </c>
      <c r="M44" s="40">
        <v>0</v>
      </c>
      <c r="N44" s="53">
        <f t="shared" si="15"/>
        <v>0.4</v>
      </c>
      <c r="O44" s="42">
        <f t="shared" si="16"/>
        <v>0.6</v>
      </c>
    </row>
    <row r="45" spans="1:15" ht="11.25" customHeight="1">
      <c r="A45" s="30"/>
      <c r="B45" s="21"/>
      <c r="C45" s="31" t="s">
        <v>8</v>
      </c>
      <c r="D45" s="39">
        <v>0</v>
      </c>
      <c r="E45" s="40">
        <v>0</v>
      </c>
      <c r="F45" s="39">
        <v>0</v>
      </c>
      <c r="G45" s="40">
        <v>0</v>
      </c>
      <c r="H45" s="38">
        <v>0</v>
      </c>
      <c r="I45" s="31">
        <v>0</v>
      </c>
      <c r="J45" s="39">
        <v>0</v>
      </c>
      <c r="K45" s="40">
        <v>0</v>
      </c>
      <c r="L45" s="39">
        <v>0</v>
      </c>
      <c r="M45" s="40">
        <v>0</v>
      </c>
      <c r="N45" s="53">
        <f t="shared" si="15"/>
        <v>0</v>
      </c>
      <c r="O45" s="42">
        <f t="shared" si="16"/>
        <v>0</v>
      </c>
    </row>
    <row r="46" spans="1:15" ht="11.25" customHeight="1">
      <c r="A46" s="30"/>
      <c r="B46" s="21"/>
      <c r="C46" s="31" t="s">
        <v>9</v>
      </c>
      <c r="D46" s="39">
        <v>0</v>
      </c>
      <c r="E46" s="40">
        <v>0</v>
      </c>
      <c r="F46" s="39">
        <v>0</v>
      </c>
      <c r="G46" s="40">
        <v>0</v>
      </c>
      <c r="H46" s="38">
        <v>1</v>
      </c>
      <c r="I46" s="31">
        <v>0</v>
      </c>
      <c r="J46" s="39">
        <v>1</v>
      </c>
      <c r="K46" s="40">
        <v>0</v>
      </c>
      <c r="L46" s="39">
        <v>2</v>
      </c>
      <c r="M46" s="40">
        <v>1</v>
      </c>
      <c r="N46" s="53">
        <f t="shared" si="15"/>
        <v>0.8</v>
      </c>
      <c r="O46" s="42">
        <f t="shared" si="16"/>
        <v>0.2</v>
      </c>
    </row>
    <row r="47" spans="1:15" ht="11.25" customHeight="1">
      <c r="A47" s="30"/>
      <c r="B47" s="21"/>
      <c r="C47" s="31" t="s">
        <v>10</v>
      </c>
      <c r="D47" s="39">
        <v>0</v>
      </c>
      <c r="E47" s="40">
        <v>0</v>
      </c>
      <c r="F47" s="39">
        <v>0</v>
      </c>
      <c r="G47" s="40">
        <v>0</v>
      </c>
      <c r="H47" s="38">
        <v>0</v>
      </c>
      <c r="I47" s="31">
        <v>0</v>
      </c>
      <c r="J47" s="39">
        <v>1</v>
      </c>
      <c r="K47" s="40">
        <v>0</v>
      </c>
      <c r="L47" s="39">
        <v>1</v>
      </c>
      <c r="M47" s="40">
        <v>0</v>
      </c>
      <c r="N47" s="53">
        <f t="shared" si="15"/>
        <v>0.4</v>
      </c>
      <c r="O47" s="42">
        <f t="shared" si="16"/>
        <v>0</v>
      </c>
    </row>
    <row r="48" spans="1:15" ht="11.25" customHeight="1">
      <c r="A48" s="30"/>
      <c r="B48" s="21"/>
      <c r="C48" s="31" t="s">
        <v>11</v>
      </c>
      <c r="D48" s="39">
        <v>8</v>
      </c>
      <c r="E48" s="40">
        <v>3</v>
      </c>
      <c r="F48" s="39">
        <v>11</v>
      </c>
      <c r="G48" s="40">
        <v>4</v>
      </c>
      <c r="H48" s="38">
        <v>5</v>
      </c>
      <c r="I48" s="31">
        <v>5</v>
      </c>
      <c r="J48" s="39">
        <v>3</v>
      </c>
      <c r="K48" s="40">
        <v>2</v>
      </c>
      <c r="L48" s="39">
        <v>5</v>
      </c>
      <c r="M48" s="40">
        <v>1</v>
      </c>
      <c r="N48" s="53">
        <f t="shared" si="15"/>
        <v>6.4</v>
      </c>
      <c r="O48" s="42">
        <f t="shared" si="16"/>
        <v>3</v>
      </c>
    </row>
    <row r="49" spans="1:15" ht="11.25" customHeight="1">
      <c r="A49" s="30"/>
      <c r="B49" s="21"/>
      <c r="C49" s="22" t="s">
        <v>27</v>
      </c>
      <c r="D49" s="44">
        <f aca="true" t="shared" si="17" ref="D49:M49">SUM(D43:D48)</f>
        <v>10</v>
      </c>
      <c r="E49" s="45">
        <f t="shared" si="17"/>
        <v>3</v>
      </c>
      <c r="F49" s="44">
        <f t="shared" si="17"/>
        <v>13</v>
      </c>
      <c r="G49" s="45">
        <f t="shared" si="17"/>
        <v>5</v>
      </c>
      <c r="H49" s="43">
        <f t="shared" si="17"/>
        <v>6</v>
      </c>
      <c r="I49" s="22">
        <f t="shared" si="17"/>
        <v>6</v>
      </c>
      <c r="J49" s="44">
        <f t="shared" si="17"/>
        <v>6</v>
      </c>
      <c r="K49" s="45">
        <f t="shared" si="17"/>
        <v>3</v>
      </c>
      <c r="L49" s="44">
        <f t="shared" si="17"/>
        <v>13</v>
      </c>
      <c r="M49" s="45">
        <f t="shared" si="17"/>
        <v>2</v>
      </c>
      <c r="N49" s="54">
        <f>(H49+J49+L49+D49+F49)/5</f>
        <v>9.6</v>
      </c>
      <c r="O49" s="47">
        <f>(I49+K49+M49+E49+G49)/5</f>
        <v>3.8</v>
      </c>
    </row>
    <row r="50" spans="1:15" ht="11.25" customHeight="1">
      <c r="A50" s="30"/>
      <c r="B50" s="21"/>
      <c r="C50" s="31"/>
      <c r="D50" s="39"/>
      <c r="E50" s="40"/>
      <c r="F50" s="39"/>
      <c r="G50" s="40"/>
      <c r="H50" s="38"/>
      <c r="I50" s="31"/>
      <c r="J50" s="39"/>
      <c r="K50" s="40"/>
      <c r="L50" s="39"/>
      <c r="M50" s="40"/>
      <c r="N50" s="53"/>
      <c r="O50" s="42"/>
    </row>
    <row r="51" spans="1:15" ht="11.25">
      <c r="A51" s="30" t="s">
        <v>14</v>
      </c>
      <c r="B51" s="21">
        <v>1963</v>
      </c>
      <c r="C51" s="31" t="s">
        <v>6</v>
      </c>
      <c r="D51" s="39">
        <v>7</v>
      </c>
      <c r="E51" s="40">
        <v>1</v>
      </c>
      <c r="F51" s="39">
        <v>9</v>
      </c>
      <c r="G51" s="40">
        <v>1</v>
      </c>
      <c r="H51" s="38">
        <v>7</v>
      </c>
      <c r="I51" s="31">
        <v>4</v>
      </c>
      <c r="J51" s="39">
        <v>13</v>
      </c>
      <c r="K51" s="40">
        <v>1</v>
      </c>
      <c r="L51" s="39">
        <f>24-11</f>
        <v>13</v>
      </c>
      <c r="M51" s="40">
        <f>7-4</f>
        <v>3</v>
      </c>
      <c r="N51" s="53">
        <f aca="true" t="shared" si="18" ref="N51:N57">AVERAGE(L51,J51,H51,F51,D51)</f>
        <v>9.8</v>
      </c>
      <c r="O51" s="42">
        <f aca="true" t="shared" si="19" ref="O51:O57">AVERAGE(M51,K51,I51,G51,E51)</f>
        <v>2</v>
      </c>
    </row>
    <row r="52" spans="1:15" ht="11.25" customHeight="1">
      <c r="A52" s="30"/>
      <c r="B52" s="21"/>
      <c r="C52" s="31" t="s">
        <v>7</v>
      </c>
      <c r="D52" s="39">
        <v>2</v>
      </c>
      <c r="E52" s="40">
        <v>2</v>
      </c>
      <c r="F52" s="39">
        <v>1</v>
      </c>
      <c r="G52" s="40">
        <v>2</v>
      </c>
      <c r="H52" s="38">
        <v>2</v>
      </c>
      <c r="I52" s="31">
        <v>2</v>
      </c>
      <c r="J52" s="39">
        <v>1</v>
      </c>
      <c r="K52" s="40">
        <v>2</v>
      </c>
      <c r="L52" s="39">
        <v>1</v>
      </c>
      <c r="M52" s="40">
        <v>3</v>
      </c>
      <c r="N52" s="53">
        <f t="shared" si="18"/>
        <v>1.4</v>
      </c>
      <c r="O52" s="42">
        <f t="shared" si="19"/>
        <v>2.2</v>
      </c>
    </row>
    <row r="53" spans="1:15" ht="11.25" customHeight="1">
      <c r="A53" s="30"/>
      <c r="B53" s="21"/>
      <c r="C53" s="31" t="s">
        <v>8</v>
      </c>
      <c r="D53" s="39">
        <v>1</v>
      </c>
      <c r="E53" s="40">
        <v>0</v>
      </c>
      <c r="F53" s="39">
        <v>1</v>
      </c>
      <c r="G53" s="40">
        <v>0</v>
      </c>
      <c r="H53" s="38">
        <v>0</v>
      </c>
      <c r="I53" s="31">
        <v>0</v>
      </c>
      <c r="J53" s="39">
        <v>0</v>
      </c>
      <c r="K53" s="40">
        <v>0</v>
      </c>
      <c r="L53" s="39">
        <v>0</v>
      </c>
      <c r="M53" s="40">
        <v>0</v>
      </c>
      <c r="N53" s="53">
        <f t="shared" si="18"/>
        <v>0.4</v>
      </c>
      <c r="O53" s="42">
        <f t="shared" si="19"/>
        <v>0</v>
      </c>
    </row>
    <row r="54" spans="1:15" ht="11.25" customHeight="1">
      <c r="A54" s="30"/>
      <c r="B54" s="21"/>
      <c r="C54" s="31" t="s">
        <v>9</v>
      </c>
      <c r="D54" s="39">
        <v>0</v>
      </c>
      <c r="E54" s="40">
        <v>0</v>
      </c>
      <c r="F54" s="39">
        <v>1</v>
      </c>
      <c r="G54" s="40">
        <v>0</v>
      </c>
      <c r="H54" s="38">
        <v>1</v>
      </c>
      <c r="I54" s="31">
        <v>0</v>
      </c>
      <c r="J54" s="39">
        <v>0</v>
      </c>
      <c r="K54" s="40">
        <v>0</v>
      </c>
      <c r="L54" s="39">
        <v>0</v>
      </c>
      <c r="M54" s="40">
        <v>0</v>
      </c>
      <c r="N54" s="53">
        <f t="shared" si="18"/>
        <v>0.4</v>
      </c>
      <c r="O54" s="42">
        <f t="shared" si="19"/>
        <v>0</v>
      </c>
    </row>
    <row r="55" spans="1:15" ht="11.25" customHeight="1">
      <c r="A55" s="30"/>
      <c r="B55" s="21"/>
      <c r="C55" s="31" t="s">
        <v>10</v>
      </c>
      <c r="D55" s="39">
        <v>0</v>
      </c>
      <c r="E55" s="40">
        <v>0</v>
      </c>
      <c r="F55" s="39">
        <v>0</v>
      </c>
      <c r="G55" s="40">
        <v>0</v>
      </c>
      <c r="H55" s="38">
        <v>0</v>
      </c>
      <c r="I55" s="31">
        <v>0</v>
      </c>
      <c r="J55" s="39">
        <v>0</v>
      </c>
      <c r="K55" s="40">
        <v>0</v>
      </c>
      <c r="L55" s="39">
        <v>0</v>
      </c>
      <c r="M55" s="40">
        <v>0</v>
      </c>
      <c r="N55" s="53">
        <f t="shared" si="18"/>
        <v>0</v>
      </c>
      <c r="O55" s="42">
        <f t="shared" si="19"/>
        <v>0</v>
      </c>
    </row>
    <row r="56" spans="1:15" ht="11.25" customHeight="1">
      <c r="A56" s="30"/>
      <c r="B56" s="21"/>
      <c r="C56" s="31" t="s">
        <v>11</v>
      </c>
      <c r="D56" s="39">
        <v>4</v>
      </c>
      <c r="E56" s="40">
        <v>2</v>
      </c>
      <c r="F56" s="39">
        <v>5</v>
      </c>
      <c r="G56" s="40">
        <v>2</v>
      </c>
      <c r="H56" s="38">
        <v>7</v>
      </c>
      <c r="I56" s="31">
        <v>1</v>
      </c>
      <c r="J56" s="39">
        <v>18</v>
      </c>
      <c r="K56" s="40">
        <v>2</v>
      </c>
      <c r="L56" s="39">
        <f>16-1</f>
        <v>15</v>
      </c>
      <c r="M56" s="40">
        <v>2</v>
      </c>
      <c r="N56" s="53">
        <f t="shared" si="18"/>
        <v>9.8</v>
      </c>
      <c r="O56" s="42">
        <f t="shared" si="19"/>
        <v>1.8</v>
      </c>
    </row>
    <row r="57" spans="1:15" ht="11.25" customHeight="1">
      <c r="A57" s="30"/>
      <c r="B57" s="21"/>
      <c r="C57" s="31" t="s">
        <v>71</v>
      </c>
      <c r="D57" s="39">
        <v>0</v>
      </c>
      <c r="E57" s="40">
        <v>0</v>
      </c>
      <c r="F57" s="39">
        <v>0</v>
      </c>
      <c r="G57" s="40">
        <v>0</v>
      </c>
      <c r="H57" s="38">
        <v>0</v>
      </c>
      <c r="I57" s="31">
        <v>0</v>
      </c>
      <c r="J57" s="39">
        <v>0</v>
      </c>
      <c r="K57" s="40">
        <v>0</v>
      </c>
      <c r="L57" s="39">
        <v>1</v>
      </c>
      <c r="M57" s="40">
        <v>0</v>
      </c>
      <c r="N57" s="53">
        <f t="shared" si="18"/>
        <v>0.2</v>
      </c>
      <c r="O57" s="42">
        <f t="shared" si="19"/>
        <v>0</v>
      </c>
    </row>
    <row r="58" spans="1:15" ht="11.25" customHeight="1">
      <c r="A58" s="30"/>
      <c r="B58" s="21"/>
      <c r="C58" s="22" t="s">
        <v>27</v>
      </c>
      <c r="D58" s="44">
        <f aca="true" t="shared" si="20" ref="D58:M58">SUM(D51:D57)</f>
        <v>14</v>
      </c>
      <c r="E58" s="45">
        <f t="shared" si="20"/>
        <v>5</v>
      </c>
      <c r="F58" s="44">
        <f t="shared" si="20"/>
        <v>17</v>
      </c>
      <c r="G58" s="45">
        <f t="shared" si="20"/>
        <v>5</v>
      </c>
      <c r="H58" s="43">
        <f t="shared" si="20"/>
        <v>17</v>
      </c>
      <c r="I58" s="22">
        <f t="shared" si="20"/>
        <v>7</v>
      </c>
      <c r="J58" s="44">
        <f t="shared" si="20"/>
        <v>32</v>
      </c>
      <c r="K58" s="45">
        <f t="shared" si="20"/>
        <v>5</v>
      </c>
      <c r="L58" s="44">
        <f t="shared" si="20"/>
        <v>30</v>
      </c>
      <c r="M58" s="45">
        <f t="shared" si="20"/>
        <v>8</v>
      </c>
      <c r="N58" s="54">
        <f>(H58+J58+L58+D58+F58)/5</f>
        <v>22</v>
      </c>
      <c r="O58" s="47">
        <f>(I58+K58+M58+E58+G58)/5</f>
        <v>6</v>
      </c>
    </row>
    <row r="59" spans="1:15" ht="11.25" customHeight="1">
      <c r="A59" s="30"/>
      <c r="B59" s="21"/>
      <c r="C59" s="31"/>
      <c r="D59" s="39"/>
      <c r="E59" s="40"/>
      <c r="F59" s="39"/>
      <c r="G59" s="40"/>
      <c r="H59" s="38"/>
      <c r="I59" s="31"/>
      <c r="J59" s="39"/>
      <c r="K59" s="40"/>
      <c r="L59" s="39"/>
      <c r="M59" s="40"/>
      <c r="N59" s="53"/>
      <c r="O59" s="42"/>
    </row>
    <row r="60" spans="1:15" ht="11.25">
      <c r="A60" s="55" t="s">
        <v>67</v>
      </c>
      <c r="B60" s="21">
        <v>2002</v>
      </c>
      <c r="C60" s="31" t="s">
        <v>6</v>
      </c>
      <c r="D60" s="39"/>
      <c r="E60" s="40"/>
      <c r="F60" s="39"/>
      <c r="G60" s="40"/>
      <c r="H60" s="38"/>
      <c r="I60" s="31"/>
      <c r="J60" s="39">
        <v>18</v>
      </c>
      <c r="K60" s="40">
        <v>7</v>
      </c>
      <c r="L60" s="39">
        <f>11+6</f>
        <v>17</v>
      </c>
      <c r="M60" s="40">
        <v>7</v>
      </c>
      <c r="N60" s="53">
        <f aca="true" t="shared" si="21" ref="N60:N66">AVERAGE(L60,J60,H60,F60,D60)</f>
        <v>17.5</v>
      </c>
      <c r="O60" s="42">
        <f aca="true" t="shared" si="22" ref="O60:O66">AVERAGE(M60,K60,I60,G60,E60)</f>
        <v>7</v>
      </c>
    </row>
    <row r="61" spans="1:15" ht="11.25" customHeight="1">
      <c r="A61" s="30"/>
      <c r="B61" s="21"/>
      <c r="C61" s="31" t="s">
        <v>7</v>
      </c>
      <c r="D61" s="39"/>
      <c r="E61" s="40"/>
      <c r="F61" s="39"/>
      <c r="G61" s="40"/>
      <c r="H61" s="38"/>
      <c r="I61" s="31"/>
      <c r="J61" s="39">
        <v>0</v>
      </c>
      <c r="K61" s="40">
        <v>0</v>
      </c>
      <c r="L61" s="39">
        <v>0</v>
      </c>
      <c r="M61" s="40">
        <v>0</v>
      </c>
      <c r="N61" s="53">
        <f t="shared" si="21"/>
        <v>0</v>
      </c>
      <c r="O61" s="42">
        <f t="shared" si="22"/>
        <v>0</v>
      </c>
    </row>
    <row r="62" spans="1:15" ht="11.25" customHeight="1">
      <c r="A62" s="30"/>
      <c r="B62" s="21"/>
      <c r="C62" s="31" t="s">
        <v>8</v>
      </c>
      <c r="D62" s="39"/>
      <c r="E62" s="40"/>
      <c r="F62" s="39"/>
      <c r="G62" s="40"/>
      <c r="H62" s="38"/>
      <c r="I62" s="31"/>
      <c r="J62" s="39">
        <v>0</v>
      </c>
      <c r="K62" s="40">
        <v>0</v>
      </c>
      <c r="L62" s="39">
        <v>0</v>
      </c>
      <c r="M62" s="40">
        <v>0</v>
      </c>
      <c r="N62" s="53">
        <f t="shared" si="21"/>
        <v>0</v>
      </c>
      <c r="O62" s="42">
        <f t="shared" si="22"/>
        <v>0</v>
      </c>
    </row>
    <row r="63" spans="1:15" ht="11.25" customHeight="1">
      <c r="A63" s="30"/>
      <c r="B63" s="21"/>
      <c r="C63" s="31" t="s">
        <v>9</v>
      </c>
      <c r="D63" s="39"/>
      <c r="E63" s="40"/>
      <c r="F63" s="39"/>
      <c r="G63" s="40"/>
      <c r="H63" s="38"/>
      <c r="I63" s="31"/>
      <c r="J63" s="39">
        <v>0</v>
      </c>
      <c r="K63" s="40">
        <v>0</v>
      </c>
      <c r="L63" s="39">
        <v>0</v>
      </c>
      <c r="M63" s="40">
        <v>1</v>
      </c>
      <c r="N63" s="53">
        <f t="shared" si="21"/>
        <v>0</v>
      </c>
      <c r="O63" s="42">
        <f t="shared" si="22"/>
        <v>0.5</v>
      </c>
    </row>
    <row r="64" spans="1:15" ht="11.25" customHeight="1">
      <c r="A64" s="30"/>
      <c r="B64" s="21"/>
      <c r="C64" s="31" t="s">
        <v>10</v>
      </c>
      <c r="D64" s="39"/>
      <c r="E64" s="40"/>
      <c r="F64" s="39"/>
      <c r="G64" s="40"/>
      <c r="H64" s="38"/>
      <c r="I64" s="31"/>
      <c r="J64" s="39">
        <v>0</v>
      </c>
      <c r="K64" s="40">
        <v>0</v>
      </c>
      <c r="L64" s="39">
        <v>0</v>
      </c>
      <c r="M64" s="40">
        <v>0</v>
      </c>
      <c r="N64" s="53">
        <f t="shared" si="21"/>
        <v>0</v>
      </c>
      <c r="O64" s="42">
        <f t="shared" si="22"/>
        <v>0</v>
      </c>
    </row>
    <row r="65" spans="1:15" ht="11.25" customHeight="1">
      <c r="A65" s="30"/>
      <c r="B65" s="21"/>
      <c r="C65" s="31" t="s">
        <v>11</v>
      </c>
      <c r="D65" s="39"/>
      <c r="E65" s="40"/>
      <c r="F65" s="39"/>
      <c r="G65" s="40"/>
      <c r="H65" s="38"/>
      <c r="I65" s="31"/>
      <c r="J65" s="39">
        <v>0</v>
      </c>
      <c r="K65" s="40">
        <v>1</v>
      </c>
      <c r="L65" s="39">
        <v>1</v>
      </c>
      <c r="M65" s="40">
        <v>1</v>
      </c>
      <c r="N65" s="53">
        <f t="shared" si="21"/>
        <v>0.5</v>
      </c>
      <c r="O65" s="42">
        <f t="shared" si="22"/>
        <v>1</v>
      </c>
    </row>
    <row r="66" spans="1:15" ht="11.25" customHeight="1">
      <c r="A66" s="30"/>
      <c r="B66" s="21"/>
      <c r="C66" s="22" t="s">
        <v>27</v>
      </c>
      <c r="D66" s="44"/>
      <c r="E66" s="45"/>
      <c r="F66" s="44"/>
      <c r="G66" s="45"/>
      <c r="H66" s="43"/>
      <c r="I66" s="22"/>
      <c r="J66" s="44">
        <f>SUM(J60:J65)</f>
        <v>18</v>
      </c>
      <c r="K66" s="45">
        <f>SUM(K60:K65)</f>
        <v>8</v>
      </c>
      <c r="L66" s="44">
        <f>SUM(L60:L65)</f>
        <v>18</v>
      </c>
      <c r="M66" s="45">
        <f>SUM(M60:M65)</f>
        <v>9</v>
      </c>
      <c r="N66" s="54">
        <f t="shared" si="21"/>
        <v>18</v>
      </c>
      <c r="O66" s="47">
        <f t="shared" si="22"/>
        <v>8.5</v>
      </c>
    </row>
    <row r="67" spans="1:15" ht="11.25" customHeight="1">
      <c r="A67" s="30"/>
      <c r="B67" s="21"/>
      <c r="C67" s="31"/>
      <c r="D67" s="39"/>
      <c r="E67" s="40"/>
      <c r="F67" s="39"/>
      <c r="G67" s="40"/>
      <c r="H67" s="38"/>
      <c r="I67" s="31"/>
      <c r="J67" s="39"/>
      <c r="K67" s="40"/>
      <c r="L67" s="39"/>
      <c r="M67" s="40"/>
      <c r="N67" s="53"/>
      <c r="O67" s="42"/>
    </row>
    <row r="68" spans="1:15" ht="11.25">
      <c r="A68" s="30" t="s">
        <v>15</v>
      </c>
      <c r="B68" s="21">
        <v>1963</v>
      </c>
      <c r="C68" s="31" t="s">
        <v>6</v>
      </c>
      <c r="D68" s="39">
        <v>42</v>
      </c>
      <c r="E68" s="40">
        <v>9</v>
      </c>
      <c r="F68" s="39">
        <v>57</v>
      </c>
      <c r="G68" s="40">
        <v>6</v>
      </c>
      <c r="H68" s="38">
        <v>49</v>
      </c>
      <c r="I68" s="31">
        <v>5</v>
      </c>
      <c r="J68" s="39">
        <v>55</v>
      </c>
      <c r="K68" s="40">
        <v>10</v>
      </c>
      <c r="L68" s="39">
        <v>68</v>
      </c>
      <c r="M68" s="40">
        <v>8</v>
      </c>
      <c r="N68" s="53">
        <f aca="true" t="shared" si="23" ref="N68:N74">AVERAGE(L68,J68,H68,F68,D68)</f>
        <v>54.2</v>
      </c>
      <c r="O68" s="42">
        <f aca="true" t="shared" si="24" ref="O68:O74">AVERAGE(M68,K68,I68,G68,E68)</f>
        <v>7.6</v>
      </c>
    </row>
    <row r="69" spans="1:15" ht="11.25" customHeight="1">
      <c r="A69" s="30"/>
      <c r="B69" s="21"/>
      <c r="C69" s="31" t="s">
        <v>7</v>
      </c>
      <c r="D69" s="39">
        <v>5</v>
      </c>
      <c r="E69" s="40">
        <v>0</v>
      </c>
      <c r="F69" s="39">
        <v>0</v>
      </c>
      <c r="G69" s="40">
        <v>0</v>
      </c>
      <c r="H69" s="38">
        <v>1</v>
      </c>
      <c r="I69" s="31">
        <v>0</v>
      </c>
      <c r="J69" s="39">
        <v>1</v>
      </c>
      <c r="K69" s="40">
        <v>0</v>
      </c>
      <c r="L69" s="39">
        <v>3</v>
      </c>
      <c r="M69" s="40">
        <v>0</v>
      </c>
      <c r="N69" s="53">
        <f t="shared" si="23"/>
        <v>2</v>
      </c>
      <c r="O69" s="42">
        <f t="shared" si="24"/>
        <v>0</v>
      </c>
    </row>
    <row r="70" spans="1:15" ht="11.25" customHeight="1">
      <c r="A70" s="30"/>
      <c r="B70" s="21"/>
      <c r="C70" s="31" t="s">
        <v>8</v>
      </c>
      <c r="D70" s="39">
        <v>0</v>
      </c>
      <c r="E70" s="40">
        <v>0</v>
      </c>
      <c r="F70" s="39">
        <v>0</v>
      </c>
      <c r="G70" s="40">
        <v>0</v>
      </c>
      <c r="H70" s="38">
        <v>1</v>
      </c>
      <c r="I70" s="31">
        <v>0</v>
      </c>
      <c r="J70" s="39">
        <v>1</v>
      </c>
      <c r="K70" s="40">
        <v>0</v>
      </c>
      <c r="L70" s="39">
        <v>0</v>
      </c>
      <c r="M70" s="40">
        <v>0</v>
      </c>
      <c r="N70" s="53">
        <f t="shared" si="23"/>
        <v>0.4</v>
      </c>
      <c r="O70" s="42">
        <f t="shared" si="24"/>
        <v>0</v>
      </c>
    </row>
    <row r="71" spans="1:15" ht="11.25" customHeight="1">
      <c r="A71" s="30"/>
      <c r="B71" s="21"/>
      <c r="C71" s="31" t="s">
        <v>9</v>
      </c>
      <c r="D71" s="39">
        <v>2</v>
      </c>
      <c r="E71" s="40">
        <v>0</v>
      </c>
      <c r="F71" s="39">
        <v>4</v>
      </c>
      <c r="G71" s="40">
        <v>1</v>
      </c>
      <c r="H71" s="38">
        <v>2</v>
      </c>
      <c r="I71" s="31">
        <v>3</v>
      </c>
      <c r="J71" s="39">
        <v>3</v>
      </c>
      <c r="K71" s="40">
        <v>2</v>
      </c>
      <c r="L71" s="39">
        <v>3</v>
      </c>
      <c r="M71" s="40">
        <v>1</v>
      </c>
      <c r="N71" s="53">
        <f t="shared" si="23"/>
        <v>2.8</v>
      </c>
      <c r="O71" s="42">
        <f t="shared" si="24"/>
        <v>1.4</v>
      </c>
    </row>
    <row r="72" spans="1:15" ht="11.25" customHeight="1">
      <c r="A72" s="30"/>
      <c r="B72" s="21"/>
      <c r="C72" s="31" t="s">
        <v>10</v>
      </c>
      <c r="D72" s="39">
        <v>0</v>
      </c>
      <c r="E72" s="40">
        <v>0</v>
      </c>
      <c r="F72" s="39">
        <v>0</v>
      </c>
      <c r="G72" s="40">
        <v>0</v>
      </c>
      <c r="H72" s="38">
        <v>0</v>
      </c>
      <c r="I72" s="31">
        <v>0</v>
      </c>
      <c r="J72" s="39">
        <v>1</v>
      </c>
      <c r="K72" s="40">
        <v>0</v>
      </c>
      <c r="L72" s="39">
        <v>1</v>
      </c>
      <c r="M72" s="40">
        <v>0</v>
      </c>
      <c r="N72" s="53">
        <f t="shared" si="23"/>
        <v>0.4</v>
      </c>
      <c r="O72" s="42">
        <f t="shared" si="24"/>
        <v>0</v>
      </c>
    </row>
    <row r="73" spans="1:15" ht="11.25" customHeight="1">
      <c r="A73" s="30"/>
      <c r="B73" s="21"/>
      <c r="C73" s="31" t="s">
        <v>11</v>
      </c>
      <c r="D73" s="39">
        <v>15</v>
      </c>
      <c r="E73" s="40">
        <v>0</v>
      </c>
      <c r="F73" s="39">
        <v>21</v>
      </c>
      <c r="G73" s="40">
        <v>3</v>
      </c>
      <c r="H73" s="38">
        <v>22</v>
      </c>
      <c r="I73" s="31">
        <v>3</v>
      </c>
      <c r="J73" s="39">
        <v>33</v>
      </c>
      <c r="K73" s="40">
        <v>6</v>
      </c>
      <c r="L73" s="39">
        <v>34</v>
      </c>
      <c r="M73" s="40">
        <v>12</v>
      </c>
      <c r="N73" s="53">
        <f t="shared" si="23"/>
        <v>25</v>
      </c>
      <c r="O73" s="42">
        <f t="shared" si="24"/>
        <v>4.8</v>
      </c>
    </row>
    <row r="74" spans="1:15" ht="11.25" customHeight="1">
      <c r="A74" s="30"/>
      <c r="B74" s="21"/>
      <c r="C74" s="31" t="s">
        <v>71</v>
      </c>
      <c r="D74" s="39">
        <v>0</v>
      </c>
      <c r="E74" s="40">
        <v>0</v>
      </c>
      <c r="F74" s="39">
        <v>0</v>
      </c>
      <c r="G74" s="40">
        <v>0</v>
      </c>
      <c r="H74" s="38">
        <v>0</v>
      </c>
      <c r="I74" s="31">
        <v>0</v>
      </c>
      <c r="J74" s="39">
        <v>0</v>
      </c>
      <c r="K74" s="40">
        <v>0</v>
      </c>
      <c r="L74" s="39">
        <v>1</v>
      </c>
      <c r="M74" s="40">
        <v>1</v>
      </c>
      <c r="N74" s="53">
        <f t="shared" si="23"/>
        <v>0.2</v>
      </c>
      <c r="O74" s="42">
        <f t="shared" si="24"/>
        <v>0.2</v>
      </c>
    </row>
    <row r="75" spans="1:15" ht="11.25" customHeight="1">
      <c r="A75" s="30"/>
      <c r="B75" s="21"/>
      <c r="C75" s="22" t="s">
        <v>27</v>
      </c>
      <c r="D75" s="44">
        <f aca="true" t="shared" si="25" ref="D75:M75">SUM(D68:D74)</f>
        <v>64</v>
      </c>
      <c r="E75" s="45">
        <f t="shared" si="25"/>
        <v>9</v>
      </c>
      <c r="F75" s="44">
        <f t="shared" si="25"/>
        <v>82</v>
      </c>
      <c r="G75" s="45">
        <f t="shared" si="25"/>
        <v>10</v>
      </c>
      <c r="H75" s="43">
        <f t="shared" si="25"/>
        <v>75</v>
      </c>
      <c r="I75" s="22">
        <f t="shared" si="25"/>
        <v>11</v>
      </c>
      <c r="J75" s="44">
        <f t="shared" si="25"/>
        <v>94</v>
      </c>
      <c r="K75" s="45">
        <f t="shared" si="25"/>
        <v>18</v>
      </c>
      <c r="L75" s="44">
        <f t="shared" si="25"/>
        <v>110</v>
      </c>
      <c r="M75" s="45">
        <f t="shared" si="25"/>
        <v>22</v>
      </c>
      <c r="N75" s="54">
        <f>(H75+J75+L75+D75+F75)/5</f>
        <v>85</v>
      </c>
      <c r="O75" s="47">
        <f>(I75+K75+M75+E75+G75)/5</f>
        <v>14</v>
      </c>
    </row>
    <row r="76" spans="1:15" ht="22.5">
      <c r="A76" s="30" t="s">
        <v>28</v>
      </c>
      <c r="B76" s="21">
        <v>1963</v>
      </c>
      <c r="C76" s="31" t="s">
        <v>6</v>
      </c>
      <c r="D76" s="39">
        <v>80</v>
      </c>
      <c r="E76" s="40">
        <v>19</v>
      </c>
      <c r="F76" s="39">
        <v>61</v>
      </c>
      <c r="G76" s="40">
        <v>11</v>
      </c>
      <c r="H76" s="38">
        <v>51</v>
      </c>
      <c r="I76" s="31">
        <v>15</v>
      </c>
      <c r="J76" s="39">
        <v>42</v>
      </c>
      <c r="K76" s="40">
        <v>14</v>
      </c>
      <c r="L76" s="39">
        <v>50</v>
      </c>
      <c r="M76" s="40">
        <v>16</v>
      </c>
      <c r="N76" s="53">
        <f aca="true" t="shared" si="26" ref="N76:N81">AVERAGE(L76,J76,H76,F76,D76)</f>
        <v>56.8</v>
      </c>
      <c r="O76" s="42">
        <f aca="true" t="shared" si="27" ref="O76:O81">AVERAGE(M76,K76,I76,G76,E76)</f>
        <v>15</v>
      </c>
    </row>
    <row r="77" spans="1:15" ht="11.25" customHeight="1">
      <c r="A77" s="30"/>
      <c r="B77" s="21"/>
      <c r="C77" s="31" t="s">
        <v>7</v>
      </c>
      <c r="D77" s="39">
        <v>5</v>
      </c>
      <c r="E77" s="40">
        <v>5</v>
      </c>
      <c r="F77" s="39">
        <v>2</v>
      </c>
      <c r="G77" s="40">
        <v>6</v>
      </c>
      <c r="H77" s="38">
        <v>2</v>
      </c>
      <c r="I77" s="31">
        <v>3</v>
      </c>
      <c r="J77" s="39">
        <v>1</v>
      </c>
      <c r="K77" s="40">
        <v>2</v>
      </c>
      <c r="L77" s="39">
        <v>2</v>
      </c>
      <c r="M77" s="40">
        <v>0</v>
      </c>
      <c r="N77" s="53">
        <f t="shared" si="26"/>
        <v>2.4</v>
      </c>
      <c r="O77" s="42">
        <f t="shared" si="27"/>
        <v>3.2</v>
      </c>
    </row>
    <row r="78" spans="1:15" ht="11.25" customHeight="1">
      <c r="A78" s="30"/>
      <c r="B78" s="21"/>
      <c r="C78" s="31" t="s">
        <v>8</v>
      </c>
      <c r="D78" s="39">
        <v>1</v>
      </c>
      <c r="E78" s="40">
        <v>0</v>
      </c>
      <c r="F78" s="39">
        <v>1</v>
      </c>
      <c r="G78" s="40">
        <v>0</v>
      </c>
      <c r="H78" s="38">
        <v>1</v>
      </c>
      <c r="I78" s="31">
        <v>0</v>
      </c>
      <c r="J78" s="39">
        <v>0</v>
      </c>
      <c r="K78" s="40">
        <v>0</v>
      </c>
      <c r="L78" s="39">
        <v>0</v>
      </c>
      <c r="M78" s="40">
        <v>0</v>
      </c>
      <c r="N78" s="53">
        <f t="shared" si="26"/>
        <v>0.6</v>
      </c>
      <c r="O78" s="42">
        <f t="shared" si="27"/>
        <v>0</v>
      </c>
    </row>
    <row r="79" spans="1:15" ht="11.25" customHeight="1">
      <c r="A79" s="30"/>
      <c r="B79" s="21"/>
      <c r="C79" s="31" t="s">
        <v>9</v>
      </c>
      <c r="D79" s="39">
        <v>2</v>
      </c>
      <c r="E79" s="40">
        <v>1</v>
      </c>
      <c r="F79" s="39">
        <v>2</v>
      </c>
      <c r="G79" s="40">
        <v>2</v>
      </c>
      <c r="H79" s="38">
        <v>0</v>
      </c>
      <c r="I79" s="31">
        <v>1</v>
      </c>
      <c r="J79" s="39">
        <v>1</v>
      </c>
      <c r="K79" s="40">
        <v>1</v>
      </c>
      <c r="L79" s="39">
        <v>1</v>
      </c>
      <c r="M79" s="40">
        <v>0</v>
      </c>
      <c r="N79" s="53">
        <f t="shared" si="26"/>
        <v>1.2</v>
      </c>
      <c r="O79" s="42">
        <f t="shared" si="27"/>
        <v>1</v>
      </c>
    </row>
    <row r="80" spans="1:15" ht="11.25" customHeight="1">
      <c r="A80" s="30"/>
      <c r="B80" s="21"/>
      <c r="C80" s="31" t="s">
        <v>10</v>
      </c>
      <c r="D80" s="39">
        <v>0</v>
      </c>
      <c r="E80" s="40">
        <v>0</v>
      </c>
      <c r="F80" s="39">
        <v>0</v>
      </c>
      <c r="G80" s="40">
        <v>1</v>
      </c>
      <c r="H80" s="38">
        <v>1</v>
      </c>
      <c r="I80" s="31">
        <v>0</v>
      </c>
      <c r="J80" s="39">
        <v>0</v>
      </c>
      <c r="K80" s="40">
        <v>0</v>
      </c>
      <c r="L80" s="39">
        <v>0</v>
      </c>
      <c r="M80" s="40">
        <v>0</v>
      </c>
      <c r="N80" s="53">
        <f t="shared" si="26"/>
        <v>0.2</v>
      </c>
      <c r="O80" s="42">
        <f t="shared" si="27"/>
        <v>0.2</v>
      </c>
    </row>
    <row r="81" spans="1:15" ht="11.25" customHeight="1">
      <c r="A81" s="30"/>
      <c r="B81" s="21"/>
      <c r="C81" s="31" t="s">
        <v>11</v>
      </c>
      <c r="D81" s="39">
        <v>3</v>
      </c>
      <c r="E81" s="40">
        <v>0</v>
      </c>
      <c r="F81" s="39">
        <v>4</v>
      </c>
      <c r="G81" s="40">
        <v>0</v>
      </c>
      <c r="H81" s="38">
        <v>5</v>
      </c>
      <c r="I81" s="31">
        <v>0</v>
      </c>
      <c r="J81" s="39">
        <v>5</v>
      </c>
      <c r="K81" s="40">
        <v>2</v>
      </c>
      <c r="L81" s="39">
        <v>7</v>
      </c>
      <c r="M81" s="40">
        <v>2</v>
      </c>
      <c r="N81" s="53">
        <f t="shared" si="26"/>
        <v>4.8</v>
      </c>
      <c r="O81" s="42">
        <f t="shared" si="27"/>
        <v>0.8</v>
      </c>
    </row>
    <row r="82" spans="1:15" ht="11.25" customHeight="1">
      <c r="A82" s="20"/>
      <c r="B82" s="21"/>
      <c r="C82" s="22" t="s">
        <v>27</v>
      </c>
      <c r="D82" s="44">
        <f aca="true" t="shared" si="28" ref="D82:M82">SUM(D76:D81)</f>
        <v>91</v>
      </c>
      <c r="E82" s="45">
        <f t="shared" si="28"/>
        <v>25</v>
      </c>
      <c r="F82" s="44">
        <f t="shared" si="28"/>
        <v>70</v>
      </c>
      <c r="G82" s="45">
        <f t="shared" si="28"/>
        <v>20</v>
      </c>
      <c r="H82" s="43">
        <f t="shared" si="28"/>
        <v>60</v>
      </c>
      <c r="I82" s="22">
        <f t="shared" si="28"/>
        <v>19</v>
      </c>
      <c r="J82" s="44">
        <f t="shared" si="28"/>
        <v>49</v>
      </c>
      <c r="K82" s="45">
        <f t="shared" si="28"/>
        <v>19</v>
      </c>
      <c r="L82" s="44">
        <f t="shared" si="28"/>
        <v>60</v>
      </c>
      <c r="M82" s="45">
        <f t="shared" si="28"/>
        <v>18</v>
      </c>
      <c r="N82" s="54">
        <f>(H82+J82+L82+D82+F82)/5</f>
        <v>66</v>
      </c>
      <c r="O82" s="47">
        <f>(I82+K82+M82+E82+G82)/5</f>
        <v>20.2</v>
      </c>
    </row>
    <row r="83" spans="1:15" ht="11.25" customHeight="1">
      <c r="A83" s="20"/>
      <c r="B83" s="21"/>
      <c r="C83" s="31"/>
      <c r="D83" s="39"/>
      <c r="E83" s="40"/>
      <c r="F83" s="39"/>
      <c r="G83" s="40"/>
      <c r="H83" s="38"/>
      <c r="I83" s="31"/>
      <c r="J83" s="39"/>
      <c r="K83" s="40"/>
      <c r="L83" s="39"/>
      <c r="M83" s="40"/>
      <c r="N83" s="53"/>
      <c r="O83" s="42"/>
    </row>
    <row r="84" spans="1:15" ht="11.25">
      <c r="A84" s="30" t="s">
        <v>24</v>
      </c>
      <c r="B84" s="21">
        <v>1963</v>
      </c>
      <c r="C84" s="31" t="s">
        <v>6</v>
      </c>
      <c r="D84" s="39">
        <v>17</v>
      </c>
      <c r="E84" s="40">
        <v>4</v>
      </c>
      <c r="F84" s="39">
        <v>16</v>
      </c>
      <c r="G84" s="40">
        <v>3</v>
      </c>
      <c r="H84" s="38">
        <v>13</v>
      </c>
      <c r="I84" s="31">
        <v>3</v>
      </c>
      <c r="J84" s="39">
        <v>20</v>
      </c>
      <c r="K84" s="40">
        <v>1</v>
      </c>
      <c r="L84" s="39">
        <v>18</v>
      </c>
      <c r="M84" s="40">
        <v>3</v>
      </c>
      <c r="N84" s="53">
        <f aca="true" t="shared" si="29" ref="N84:N89">AVERAGE(L84,J84,H84,F84,D84)</f>
        <v>16.8</v>
      </c>
      <c r="O84" s="42">
        <f aca="true" t="shared" si="30" ref="O84:O89">AVERAGE(M84,K84,I84,G84,E84)</f>
        <v>2.8</v>
      </c>
    </row>
    <row r="85" spans="1:15" ht="11.25" customHeight="1">
      <c r="A85" s="30"/>
      <c r="B85" s="21"/>
      <c r="C85" s="31" t="s">
        <v>7</v>
      </c>
      <c r="D85" s="39">
        <v>0</v>
      </c>
      <c r="E85" s="40">
        <v>0</v>
      </c>
      <c r="F85" s="39">
        <v>0</v>
      </c>
      <c r="G85" s="40">
        <v>0</v>
      </c>
      <c r="H85" s="38">
        <v>0</v>
      </c>
      <c r="I85" s="31">
        <v>0</v>
      </c>
      <c r="J85" s="39">
        <v>1</v>
      </c>
      <c r="K85" s="40">
        <v>0</v>
      </c>
      <c r="L85" s="39">
        <v>1</v>
      </c>
      <c r="M85" s="40">
        <v>0</v>
      </c>
      <c r="N85" s="53">
        <f t="shared" si="29"/>
        <v>0.4</v>
      </c>
      <c r="O85" s="42">
        <f t="shared" si="30"/>
        <v>0</v>
      </c>
    </row>
    <row r="86" spans="1:15" ht="11.25" customHeight="1">
      <c r="A86" s="30"/>
      <c r="B86" s="21"/>
      <c r="C86" s="31" t="s">
        <v>8</v>
      </c>
      <c r="D86" s="39">
        <v>0</v>
      </c>
      <c r="E86" s="40">
        <v>0</v>
      </c>
      <c r="F86" s="39">
        <v>0</v>
      </c>
      <c r="G86" s="40">
        <v>0</v>
      </c>
      <c r="H86" s="38">
        <v>0</v>
      </c>
      <c r="I86" s="31">
        <v>0</v>
      </c>
      <c r="J86" s="39">
        <v>0</v>
      </c>
      <c r="K86" s="40">
        <v>0</v>
      </c>
      <c r="L86" s="39">
        <v>0</v>
      </c>
      <c r="M86" s="40">
        <v>0</v>
      </c>
      <c r="N86" s="53">
        <f t="shared" si="29"/>
        <v>0</v>
      </c>
      <c r="O86" s="42">
        <f t="shared" si="30"/>
        <v>0</v>
      </c>
    </row>
    <row r="87" spans="1:15" ht="11.25" customHeight="1">
      <c r="A87" s="30"/>
      <c r="B87" s="21"/>
      <c r="C87" s="31" t="s">
        <v>9</v>
      </c>
      <c r="D87" s="39">
        <v>0</v>
      </c>
      <c r="E87" s="40">
        <v>1</v>
      </c>
      <c r="F87" s="39">
        <v>0</v>
      </c>
      <c r="G87" s="40">
        <v>1</v>
      </c>
      <c r="H87" s="38">
        <v>0</v>
      </c>
      <c r="I87" s="31">
        <v>1</v>
      </c>
      <c r="J87" s="39">
        <v>0</v>
      </c>
      <c r="K87" s="40">
        <v>1</v>
      </c>
      <c r="L87" s="39">
        <v>0</v>
      </c>
      <c r="M87" s="40">
        <v>1</v>
      </c>
      <c r="N87" s="53">
        <f t="shared" si="29"/>
        <v>0</v>
      </c>
      <c r="O87" s="42">
        <f t="shared" si="30"/>
        <v>1</v>
      </c>
    </row>
    <row r="88" spans="1:15" ht="11.25" customHeight="1">
      <c r="A88" s="30"/>
      <c r="B88" s="21"/>
      <c r="C88" s="31" t="s">
        <v>10</v>
      </c>
      <c r="D88" s="39">
        <v>1</v>
      </c>
      <c r="E88" s="40">
        <v>0</v>
      </c>
      <c r="F88" s="39">
        <v>1</v>
      </c>
      <c r="G88" s="40">
        <v>0</v>
      </c>
      <c r="H88" s="38">
        <v>0</v>
      </c>
      <c r="I88" s="31">
        <v>0</v>
      </c>
      <c r="J88" s="39">
        <v>0</v>
      </c>
      <c r="K88" s="40">
        <v>0</v>
      </c>
      <c r="L88" s="39">
        <v>0</v>
      </c>
      <c r="M88" s="40">
        <v>0</v>
      </c>
      <c r="N88" s="53">
        <f t="shared" si="29"/>
        <v>0.4</v>
      </c>
      <c r="O88" s="42">
        <f t="shared" si="30"/>
        <v>0</v>
      </c>
    </row>
    <row r="89" spans="1:15" ht="11.25" customHeight="1">
      <c r="A89" s="30"/>
      <c r="B89" s="21"/>
      <c r="C89" s="31" t="s">
        <v>11</v>
      </c>
      <c r="D89" s="39">
        <v>5</v>
      </c>
      <c r="E89" s="40">
        <v>0</v>
      </c>
      <c r="F89" s="39">
        <v>4</v>
      </c>
      <c r="G89" s="40">
        <v>0</v>
      </c>
      <c r="H89" s="38">
        <v>7</v>
      </c>
      <c r="I89" s="31">
        <v>2</v>
      </c>
      <c r="J89" s="39">
        <v>13</v>
      </c>
      <c r="K89" s="40">
        <v>3</v>
      </c>
      <c r="L89" s="39">
        <v>12</v>
      </c>
      <c r="M89" s="40">
        <v>2</v>
      </c>
      <c r="N89" s="53">
        <f t="shared" si="29"/>
        <v>8.2</v>
      </c>
      <c r="O89" s="42">
        <f t="shared" si="30"/>
        <v>1.4</v>
      </c>
    </row>
    <row r="90" spans="1:15" ht="11.25" customHeight="1">
      <c r="A90" s="30"/>
      <c r="B90" s="21"/>
      <c r="C90" s="22" t="s">
        <v>27</v>
      </c>
      <c r="D90" s="44">
        <f aca="true" t="shared" si="31" ref="D90:M90">SUM(D84:D89)</f>
        <v>23</v>
      </c>
      <c r="E90" s="45">
        <f t="shared" si="31"/>
        <v>5</v>
      </c>
      <c r="F90" s="44">
        <f t="shared" si="31"/>
        <v>21</v>
      </c>
      <c r="G90" s="45">
        <f t="shared" si="31"/>
        <v>4</v>
      </c>
      <c r="H90" s="43">
        <f t="shared" si="31"/>
        <v>20</v>
      </c>
      <c r="I90" s="22">
        <f t="shared" si="31"/>
        <v>6</v>
      </c>
      <c r="J90" s="44">
        <f t="shared" si="31"/>
        <v>34</v>
      </c>
      <c r="K90" s="45">
        <f t="shared" si="31"/>
        <v>5</v>
      </c>
      <c r="L90" s="44">
        <f t="shared" si="31"/>
        <v>31</v>
      </c>
      <c r="M90" s="45">
        <f t="shared" si="31"/>
        <v>6</v>
      </c>
      <c r="N90" s="54">
        <f>(H90+J90+L90+D90+F90)/5</f>
        <v>25.8</v>
      </c>
      <c r="O90" s="47">
        <f>(I90+K90+M90+E90+G90)/5</f>
        <v>5.2</v>
      </c>
    </row>
    <row r="91" spans="1:15" ht="11.25" customHeight="1">
      <c r="A91" s="30"/>
      <c r="B91" s="21"/>
      <c r="C91" s="31"/>
      <c r="D91" s="39"/>
      <c r="E91" s="40"/>
      <c r="F91" s="39"/>
      <c r="G91" s="40"/>
      <c r="H91" s="38"/>
      <c r="I91" s="31"/>
      <c r="J91" s="39"/>
      <c r="K91" s="40"/>
      <c r="L91" s="39"/>
      <c r="M91" s="40"/>
      <c r="N91" s="53"/>
      <c r="O91" s="42"/>
    </row>
    <row r="92" spans="1:15" ht="11.25">
      <c r="A92" s="30" t="s">
        <v>29</v>
      </c>
      <c r="B92" s="21">
        <v>1972</v>
      </c>
      <c r="C92" s="31" t="s">
        <v>6</v>
      </c>
      <c r="D92" s="39">
        <v>3</v>
      </c>
      <c r="E92" s="40">
        <v>2</v>
      </c>
      <c r="F92" s="39">
        <v>2</v>
      </c>
      <c r="G92" s="40">
        <v>1</v>
      </c>
      <c r="H92" s="38">
        <v>1</v>
      </c>
      <c r="I92" s="31">
        <v>0</v>
      </c>
      <c r="J92" s="39">
        <v>2</v>
      </c>
      <c r="K92" s="40">
        <v>0</v>
      </c>
      <c r="L92" s="39">
        <v>2</v>
      </c>
      <c r="M92" s="40">
        <v>1</v>
      </c>
      <c r="N92" s="53">
        <f aca="true" t="shared" si="32" ref="N92:N97">AVERAGE(L92,J92,H92,F92,D92)</f>
        <v>2</v>
      </c>
      <c r="O92" s="42">
        <f aca="true" t="shared" si="33" ref="O92:O97">AVERAGE(M92,K92,I92,G92,E92)</f>
        <v>0.8</v>
      </c>
    </row>
    <row r="93" spans="1:15" ht="11.25" customHeight="1">
      <c r="A93" s="30"/>
      <c r="B93" s="21"/>
      <c r="C93" s="31" t="s">
        <v>7</v>
      </c>
      <c r="D93" s="39">
        <v>0</v>
      </c>
      <c r="E93" s="40">
        <v>1</v>
      </c>
      <c r="F93" s="39">
        <v>0</v>
      </c>
      <c r="G93" s="40">
        <v>1</v>
      </c>
      <c r="H93" s="38">
        <v>1</v>
      </c>
      <c r="I93" s="31">
        <v>1</v>
      </c>
      <c r="J93" s="39">
        <v>0</v>
      </c>
      <c r="K93" s="40">
        <v>0</v>
      </c>
      <c r="L93" s="39">
        <v>0</v>
      </c>
      <c r="M93" s="40">
        <v>1</v>
      </c>
      <c r="N93" s="53">
        <f t="shared" si="32"/>
        <v>0.2</v>
      </c>
      <c r="O93" s="42">
        <f t="shared" si="33"/>
        <v>0.8</v>
      </c>
    </row>
    <row r="94" spans="1:15" ht="11.25" customHeight="1">
      <c r="A94" s="30"/>
      <c r="B94" s="21"/>
      <c r="C94" s="31" t="s">
        <v>8</v>
      </c>
      <c r="D94" s="39">
        <v>0</v>
      </c>
      <c r="E94" s="40">
        <v>0</v>
      </c>
      <c r="F94" s="39">
        <v>0</v>
      </c>
      <c r="G94" s="40">
        <v>0</v>
      </c>
      <c r="H94" s="38">
        <v>0</v>
      </c>
      <c r="I94" s="31">
        <v>0</v>
      </c>
      <c r="J94" s="39">
        <v>0</v>
      </c>
      <c r="K94" s="40">
        <v>0</v>
      </c>
      <c r="L94" s="39">
        <v>0</v>
      </c>
      <c r="M94" s="40">
        <v>0</v>
      </c>
      <c r="N94" s="53">
        <f t="shared" si="32"/>
        <v>0</v>
      </c>
      <c r="O94" s="42">
        <f t="shared" si="33"/>
        <v>0</v>
      </c>
    </row>
    <row r="95" spans="1:15" ht="11.25" customHeight="1">
      <c r="A95" s="30"/>
      <c r="B95" s="21"/>
      <c r="C95" s="31" t="s">
        <v>9</v>
      </c>
      <c r="D95" s="39">
        <v>0</v>
      </c>
      <c r="E95" s="40">
        <v>0</v>
      </c>
      <c r="F95" s="39">
        <v>0</v>
      </c>
      <c r="G95" s="40">
        <v>0</v>
      </c>
      <c r="H95" s="38">
        <v>0</v>
      </c>
      <c r="I95" s="31">
        <v>0</v>
      </c>
      <c r="J95" s="39">
        <v>0</v>
      </c>
      <c r="K95" s="40">
        <v>0</v>
      </c>
      <c r="L95" s="39">
        <v>0</v>
      </c>
      <c r="M95" s="40">
        <v>0</v>
      </c>
      <c r="N95" s="53">
        <f t="shared" si="32"/>
        <v>0</v>
      </c>
      <c r="O95" s="42">
        <f t="shared" si="33"/>
        <v>0</v>
      </c>
    </row>
    <row r="96" spans="1:15" ht="11.25" customHeight="1">
      <c r="A96" s="30"/>
      <c r="B96" s="21"/>
      <c r="C96" s="31" t="s">
        <v>10</v>
      </c>
      <c r="D96" s="39">
        <v>0</v>
      </c>
      <c r="E96" s="40">
        <v>0</v>
      </c>
      <c r="F96" s="39">
        <v>0</v>
      </c>
      <c r="G96" s="40">
        <v>0</v>
      </c>
      <c r="H96" s="38">
        <v>0</v>
      </c>
      <c r="I96" s="31">
        <v>0</v>
      </c>
      <c r="J96" s="39">
        <v>0</v>
      </c>
      <c r="K96" s="40">
        <v>0</v>
      </c>
      <c r="L96" s="39">
        <v>0</v>
      </c>
      <c r="M96" s="40">
        <v>0</v>
      </c>
      <c r="N96" s="53">
        <f t="shared" si="32"/>
        <v>0</v>
      </c>
      <c r="O96" s="42">
        <f t="shared" si="33"/>
        <v>0</v>
      </c>
    </row>
    <row r="97" spans="1:15" ht="11.25" customHeight="1">
      <c r="A97" s="30"/>
      <c r="B97" s="21"/>
      <c r="C97" s="31" t="s">
        <v>11</v>
      </c>
      <c r="D97" s="39">
        <v>0</v>
      </c>
      <c r="E97" s="40">
        <v>0</v>
      </c>
      <c r="F97" s="39">
        <v>0</v>
      </c>
      <c r="G97" s="40">
        <v>0</v>
      </c>
      <c r="H97" s="38">
        <v>2</v>
      </c>
      <c r="I97" s="31">
        <v>0</v>
      </c>
      <c r="J97" s="39">
        <v>2</v>
      </c>
      <c r="K97" s="40">
        <v>0</v>
      </c>
      <c r="L97" s="39">
        <v>1</v>
      </c>
      <c r="M97" s="40">
        <v>0</v>
      </c>
      <c r="N97" s="53">
        <f t="shared" si="32"/>
        <v>1</v>
      </c>
      <c r="O97" s="42">
        <f t="shared" si="33"/>
        <v>0</v>
      </c>
    </row>
    <row r="98" spans="1:15" ht="11.25" customHeight="1">
      <c r="A98" s="30"/>
      <c r="B98" s="21"/>
      <c r="C98" s="22" t="s">
        <v>27</v>
      </c>
      <c r="D98" s="44">
        <f aca="true" t="shared" si="34" ref="D98:M98">SUM(D92:D97)</f>
        <v>3</v>
      </c>
      <c r="E98" s="45">
        <f t="shared" si="34"/>
        <v>3</v>
      </c>
      <c r="F98" s="44">
        <f t="shared" si="34"/>
        <v>2</v>
      </c>
      <c r="G98" s="45">
        <f t="shared" si="34"/>
        <v>2</v>
      </c>
      <c r="H98" s="43">
        <f t="shared" si="34"/>
        <v>4</v>
      </c>
      <c r="I98" s="22">
        <f t="shared" si="34"/>
        <v>1</v>
      </c>
      <c r="J98" s="44">
        <f t="shared" si="34"/>
        <v>4</v>
      </c>
      <c r="K98" s="45">
        <f t="shared" si="34"/>
        <v>0</v>
      </c>
      <c r="L98" s="44">
        <f t="shared" si="34"/>
        <v>3</v>
      </c>
      <c r="M98" s="45">
        <f t="shared" si="34"/>
        <v>2</v>
      </c>
      <c r="N98" s="54">
        <f>(H98+J98+L98+D98+F98)/5</f>
        <v>3.2</v>
      </c>
      <c r="O98" s="47">
        <f>(I98+K98+M98+E98+G98)/5</f>
        <v>1.6</v>
      </c>
    </row>
    <row r="99" spans="1:15" ht="11.25" customHeight="1">
      <c r="A99" s="30"/>
      <c r="B99" s="21"/>
      <c r="C99" s="31"/>
      <c r="D99" s="39"/>
      <c r="E99" s="40"/>
      <c r="F99" s="39"/>
      <c r="G99" s="40"/>
      <c r="H99" s="38"/>
      <c r="I99" s="31"/>
      <c r="J99" s="39"/>
      <c r="K99" s="40"/>
      <c r="L99" s="39"/>
      <c r="M99" s="40"/>
      <c r="N99" s="53"/>
      <c r="O99" s="42"/>
    </row>
    <row r="100" spans="1:15" ht="11.25" customHeight="1">
      <c r="A100" s="30" t="s">
        <v>16</v>
      </c>
      <c r="B100" s="21">
        <v>1974</v>
      </c>
      <c r="C100" s="31" t="s">
        <v>6</v>
      </c>
      <c r="D100" s="39">
        <v>12</v>
      </c>
      <c r="E100" s="40">
        <v>30</v>
      </c>
      <c r="F100" s="39">
        <v>6</v>
      </c>
      <c r="G100" s="40">
        <v>27</v>
      </c>
      <c r="H100" s="38">
        <v>3</v>
      </c>
      <c r="I100" s="31">
        <v>27</v>
      </c>
      <c r="J100" s="39">
        <v>5</v>
      </c>
      <c r="K100" s="40">
        <v>41</v>
      </c>
      <c r="L100" s="39">
        <v>4</v>
      </c>
      <c r="M100" s="40">
        <v>46</v>
      </c>
      <c r="N100" s="53">
        <f aca="true" t="shared" si="35" ref="N100:N105">AVERAGE(L100,J100,H100,F100,D100)</f>
        <v>6</v>
      </c>
      <c r="O100" s="42">
        <f aca="true" t="shared" si="36" ref="O100:O105">AVERAGE(M100,K100,I100,G100,E100)</f>
        <v>34.2</v>
      </c>
    </row>
    <row r="101" spans="1:15" ht="11.25" customHeight="1">
      <c r="A101" s="30"/>
      <c r="B101" s="21"/>
      <c r="C101" s="31" t="s">
        <v>7</v>
      </c>
      <c r="D101" s="39">
        <v>1</v>
      </c>
      <c r="E101" s="40">
        <v>5</v>
      </c>
      <c r="F101" s="39">
        <v>0</v>
      </c>
      <c r="G101" s="40">
        <v>6</v>
      </c>
      <c r="H101" s="38">
        <v>3</v>
      </c>
      <c r="I101" s="31">
        <v>2</v>
      </c>
      <c r="J101" s="39">
        <v>3</v>
      </c>
      <c r="K101" s="40">
        <v>6</v>
      </c>
      <c r="L101" s="39">
        <v>2</v>
      </c>
      <c r="M101" s="40">
        <v>6</v>
      </c>
      <c r="N101" s="53">
        <f t="shared" si="35"/>
        <v>1.8</v>
      </c>
      <c r="O101" s="42">
        <f t="shared" si="36"/>
        <v>5</v>
      </c>
    </row>
    <row r="102" spans="1:15" ht="11.25" customHeight="1">
      <c r="A102" s="30"/>
      <c r="B102" s="21"/>
      <c r="C102" s="31" t="s">
        <v>8</v>
      </c>
      <c r="D102" s="39">
        <v>0</v>
      </c>
      <c r="E102" s="40">
        <v>0</v>
      </c>
      <c r="F102" s="39">
        <v>0</v>
      </c>
      <c r="G102" s="40">
        <v>0</v>
      </c>
      <c r="H102" s="38">
        <v>0</v>
      </c>
      <c r="I102" s="31">
        <v>2</v>
      </c>
      <c r="J102" s="39">
        <v>0</v>
      </c>
      <c r="K102" s="40">
        <v>3</v>
      </c>
      <c r="L102" s="39">
        <v>0</v>
      </c>
      <c r="M102" s="40">
        <v>1</v>
      </c>
      <c r="N102" s="53">
        <f t="shared" si="35"/>
        <v>0</v>
      </c>
      <c r="O102" s="42">
        <f t="shared" si="36"/>
        <v>1.2</v>
      </c>
    </row>
    <row r="103" spans="1:15" ht="11.25" customHeight="1">
      <c r="A103" s="30"/>
      <c r="B103" s="21"/>
      <c r="C103" s="31" t="s">
        <v>9</v>
      </c>
      <c r="D103" s="39">
        <v>0</v>
      </c>
      <c r="E103" s="40">
        <v>2</v>
      </c>
      <c r="F103" s="39">
        <v>0</v>
      </c>
      <c r="G103" s="40">
        <v>3</v>
      </c>
      <c r="H103" s="38">
        <v>0</v>
      </c>
      <c r="I103" s="31">
        <v>1</v>
      </c>
      <c r="J103" s="39">
        <v>0</v>
      </c>
      <c r="K103" s="40">
        <v>0</v>
      </c>
      <c r="L103" s="39">
        <v>1</v>
      </c>
      <c r="M103" s="40">
        <v>0</v>
      </c>
      <c r="N103" s="53">
        <f t="shared" si="35"/>
        <v>0.2</v>
      </c>
      <c r="O103" s="42">
        <f t="shared" si="36"/>
        <v>1.2</v>
      </c>
    </row>
    <row r="104" spans="1:15" ht="11.25" customHeight="1">
      <c r="A104" s="30"/>
      <c r="B104" s="21"/>
      <c r="C104" s="31" t="s">
        <v>10</v>
      </c>
      <c r="D104" s="39">
        <v>0</v>
      </c>
      <c r="E104" s="40">
        <v>1</v>
      </c>
      <c r="F104" s="39">
        <v>0</v>
      </c>
      <c r="G104" s="40">
        <v>0</v>
      </c>
      <c r="H104" s="38">
        <v>0</v>
      </c>
      <c r="I104" s="31">
        <v>1</v>
      </c>
      <c r="J104" s="39">
        <v>0</v>
      </c>
      <c r="K104" s="40">
        <v>2</v>
      </c>
      <c r="L104" s="39">
        <v>0</v>
      </c>
      <c r="M104" s="40">
        <v>3</v>
      </c>
      <c r="N104" s="53">
        <f t="shared" si="35"/>
        <v>0</v>
      </c>
      <c r="O104" s="42">
        <f t="shared" si="36"/>
        <v>1.4</v>
      </c>
    </row>
    <row r="105" spans="1:15" ht="11.25" customHeight="1">
      <c r="A105" s="30"/>
      <c r="B105" s="21"/>
      <c r="C105" s="31" t="s">
        <v>11</v>
      </c>
      <c r="D105" s="39">
        <v>1</v>
      </c>
      <c r="E105" s="40">
        <v>1</v>
      </c>
      <c r="F105" s="39">
        <v>1</v>
      </c>
      <c r="G105" s="40">
        <v>3</v>
      </c>
      <c r="H105" s="38">
        <v>0</v>
      </c>
      <c r="I105" s="31">
        <v>1</v>
      </c>
      <c r="J105" s="39">
        <v>0</v>
      </c>
      <c r="K105" s="40">
        <v>1</v>
      </c>
      <c r="L105" s="39">
        <v>0</v>
      </c>
      <c r="M105" s="40">
        <v>1</v>
      </c>
      <c r="N105" s="53">
        <f t="shared" si="35"/>
        <v>0.4</v>
      </c>
      <c r="O105" s="42">
        <f t="shared" si="36"/>
        <v>1.4</v>
      </c>
    </row>
    <row r="106" spans="1:15" ht="11.25" customHeight="1">
      <c r="A106" s="30"/>
      <c r="B106" s="21"/>
      <c r="C106" s="22" t="s">
        <v>27</v>
      </c>
      <c r="D106" s="44">
        <f aca="true" t="shared" si="37" ref="D106:M106">SUM(D100:D105)</f>
        <v>14</v>
      </c>
      <c r="E106" s="45">
        <f t="shared" si="37"/>
        <v>39</v>
      </c>
      <c r="F106" s="44">
        <f t="shared" si="37"/>
        <v>7</v>
      </c>
      <c r="G106" s="45">
        <f t="shared" si="37"/>
        <v>39</v>
      </c>
      <c r="H106" s="43">
        <f t="shared" si="37"/>
        <v>6</v>
      </c>
      <c r="I106" s="22">
        <f t="shared" si="37"/>
        <v>34</v>
      </c>
      <c r="J106" s="44">
        <f t="shared" si="37"/>
        <v>8</v>
      </c>
      <c r="K106" s="45">
        <f t="shared" si="37"/>
        <v>53</v>
      </c>
      <c r="L106" s="44">
        <f t="shared" si="37"/>
        <v>7</v>
      </c>
      <c r="M106" s="45">
        <f t="shared" si="37"/>
        <v>57</v>
      </c>
      <c r="N106" s="54">
        <f>(H106+J106+L106+D106+F106)/5</f>
        <v>8.4</v>
      </c>
      <c r="O106" s="47">
        <f>(I106+K106+M106+E106+G106)/5</f>
        <v>44.4</v>
      </c>
    </row>
    <row r="107" spans="1:15" ht="11.25" customHeight="1">
      <c r="A107" s="30"/>
      <c r="B107" s="21"/>
      <c r="C107" s="31"/>
      <c r="D107" s="39"/>
      <c r="E107" s="40"/>
      <c r="F107" s="39"/>
      <c r="G107" s="40"/>
      <c r="H107" s="38"/>
      <c r="I107" s="31"/>
      <c r="J107" s="39"/>
      <c r="K107" s="40"/>
      <c r="L107" s="39"/>
      <c r="M107" s="40"/>
      <c r="N107" s="53"/>
      <c r="O107" s="42"/>
    </row>
    <row r="108" spans="1:15" ht="11.25" customHeight="1">
      <c r="A108" s="30" t="s">
        <v>17</v>
      </c>
      <c r="B108" s="21">
        <v>1975</v>
      </c>
      <c r="C108" s="31" t="s">
        <v>6</v>
      </c>
      <c r="D108" s="39">
        <v>5</v>
      </c>
      <c r="E108" s="40">
        <v>5</v>
      </c>
      <c r="F108" s="39">
        <v>6</v>
      </c>
      <c r="G108" s="40">
        <v>7</v>
      </c>
      <c r="H108" s="38">
        <v>6</v>
      </c>
      <c r="I108" s="31">
        <v>7</v>
      </c>
      <c r="J108" s="39">
        <v>6</v>
      </c>
      <c r="K108" s="40">
        <v>6</v>
      </c>
      <c r="L108" s="39">
        <v>4</v>
      </c>
      <c r="M108" s="40">
        <v>9</v>
      </c>
      <c r="N108" s="53">
        <f aca="true" t="shared" si="38" ref="N108:N113">AVERAGE(L108,J108,H108,F108,D108)</f>
        <v>5.4</v>
      </c>
      <c r="O108" s="42">
        <f aca="true" t="shared" si="39" ref="O108:O113">AVERAGE(M108,K108,I108,G108,E108)</f>
        <v>6.8</v>
      </c>
    </row>
    <row r="109" spans="1:15" ht="11.25" customHeight="1">
      <c r="A109" s="30"/>
      <c r="B109" s="21"/>
      <c r="C109" s="31" t="s">
        <v>7</v>
      </c>
      <c r="D109" s="39">
        <v>0</v>
      </c>
      <c r="E109" s="40">
        <v>0</v>
      </c>
      <c r="F109" s="39">
        <v>0</v>
      </c>
      <c r="G109" s="40">
        <v>0</v>
      </c>
      <c r="H109" s="38">
        <v>0</v>
      </c>
      <c r="I109" s="31">
        <v>1</v>
      </c>
      <c r="J109" s="39">
        <v>0</v>
      </c>
      <c r="K109" s="40">
        <v>0</v>
      </c>
      <c r="L109" s="39">
        <v>0</v>
      </c>
      <c r="M109" s="40">
        <v>0</v>
      </c>
      <c r="N109" s="53">
        <f t="shared" si="38"/>
        <v>0</v>
      </c>
      <c r="O109" s="42">
        <f t="shared" si="39"/>
        <v>0.2</v>
      </c>
    </row>
    <row r="110" spans="1:15" ht="11.25" customHeight="1">
      <c r="A110" s="30"/>
      <c r="B110" s="21"/>
      <c r="C110" s="31" t="s">
        <v>8</v>
      </c>
      <c r="D110" s="39">
        <v>0</v>
      </c>
      <c r="E110" s="40">
        <v>0</v>
      </c>
      <c r="F110" s="39">
        <v>0</v>
      </c>
      <c r="G110" s="40">
        <v>0</v>
      </c>
      <c r="H110" s="38">
        <v>0</v>
      </c>
      <c r="I110" s="31">
        <v>0</v>
      </c>
      <c r="J110" s="39">
        <v>0</v>
      </c>
      <c r="K110" s="40">
        <v>0</v>
      </c>
      <c r="L110" s="39">
        <v>0</v>
      </c>
      <c r="M110" s="40">
        <v>0</v>
      </c>
      <c r="N110" s="53">
        <f t="shared" si="38"/>
        <v>0</v>
      </c>
      <c r="O110" s="42">
        <f t="shared" si="39"/>
        <v>0</v>
      </c>
    </row>
    <row r="111" spans="1:15" ht="11.25" customHeight="1">
      <c r="A111" s="30"/>
      <c r="B111" s="21"/>
      <c r="C111" s="31" t="s">
        <v>9</v>
      </c>
      <c r="D111" s="39">
        <v>0</v>
      </c>
      <c r="E111" s="40">
        <v>0</v>
      </c>
      <c r="F111" s="39">
        <v>0</v>
      </c>
      <c r="G111" s="40">
        <v>0</v>
      </c>
      <c r="H111" s="38">
        <v>0</v>
      </c>
      <c r="I111" s="31">
        <v>0</v>
      </c>
      <c r="J111" s="39">
        <v>0</v>
      </c>
      <c r="K111" s="40">
        <v>0</v>
      </c>
      <c r="L111" s="39">
        <v>0</v>
      </c>
      <c r="M111" s="40">
        <v>0</v>
      </c>
      <c r="N111" s="53">
        <f t="shared" si="38"/>
        <v>0</v>
      </c>
      <c r="O111" s="42">
        <f t="shared" si="39"/>
        <v>0</v>
      </c>
    </row>
    <row r="112" spans="1:15" ht="11.25" customHeight="1">
      <c r="A112" s="30"/>
      <c r="B112" s="21"/>
      <c r="C112" s="31" t="s">
        <v>10</v>
      </c>
      <c r="D112" s="39">
        <v>0</v>
      </c>
      <c r="E112" s="40">
        <v>0</v>
      </c>
      <c r="F112" s="39">
        <v>0</v>
      </c>
      <c r="G112" s="40">
        <v>0</v>
      </c>
      <c r="H112" s="38">
        <v>0</v>
      </c>
      <c r="I112" s="31">
        <v>1</v>
      </c>
      <c r="J112" s="39">
        <v>0</v>
      </c>
      <c r="K112" s="40">
        <v>0</v>
      </c>
      <c r="L112" s="39">
        <v>0</v>
      </c>
      <c r="M112" s="40">
        <v>0</v>
      </c>
      <c r="N112" s="53">
        <f t="shared" si="38"/>
        <v>0</v>
      </c>
      <c r="O112" s="42">
        <f t="shared" si="39"/>
        <v>0.2</v>
      </c>
    </row>
    <row r="113" spans="1:15" ht="11.25" customHeight="1">
      <c r="A113" s="30"/>
      <c r="B113" s="21"/>
      <c r="C113" s="31" t="s">
        <v>11</v>
      </c>
      <c r="D113" s="39">
        <v>0</v>
      </c>
      <c r="E113" s="40">
        <v>0</v>
      </c>
      <c r="F113" s="39">
        <v>0</v>
      </c>
      <c r="G113" s="40">
        <v>0</v>
      </c>
      <c r="H113" s="38">
        <v>0</v>
      </c>
      <c r="I113" s="31">
        <v>0</v>
      </c>
      <c r="J113" s="39">
        <v>0</v>
      </c>
      <c r="K113" s="40">
        <v>0</v>
      </c>
      <c r="L113" s="39">
        <v>0</v>
      </c>
      <c r="M113" s="40">
        <v>0</v>
      </c>
      <c r="N113" s="53">
        <f t="shared" si="38"/>
        <v>0</v>
      </c>
      <c r="O113" s="42">
        <f t="shared" si="39"/>
        <v>0</v>
      </c>
    </row>
    <row r="114" spans="1:15" ht="11.25" customHeight="1">
      <c r="A114" s="30"/>
      <c r="B114" s="21"/>
      <c r="C114" s="22" t="s">
        <v>27</v>
      </c>
      <c r="D114" s="44">
        <f aca="true" t="shared" si="40" ref="D114:M114">SUM(D108:D113)</f>
        <v>5</v>
      </c>
      <c r="E114" s="45">
        <f t="shared" si="40"/>
        <v>5</v>
      </c>
      <c r="F114" s="44">
        <f t="shared" si="40"/>
        <v>6</v>
      </c>
      <c r="G114" s="45">
        <f t="shared" si="40"/>
        <v>7</v>
      </c>
      <c r="H114" s="43">
        <f t="shared" si="40"/>
        <v>6</v>
      </c>
      <c r="I114" s="22">
        <f t="shared" si="40"/>
        <v>9</v>
      </c>
      <c r="J114" s="44">
        <f t="shared" si="40"/>
        <v>6</v>
      </c>
      <c r="K114" s="45">
        <f t="shared" si="40"/>
        <v>6</v>
      </c>
      <c r="L114" s="44">
        <f t="shared" si="40"/>
        <v>4</v>
      </c>
      <c r="M114" s="45">
        <f t="shared" si="40"/>
        <v>9</v>
      </c>
      <c r="N114" s="54">
        <f>(H114+J114+L114+D114+F114)/5</f>
        <v>5.4</v>
      </c>
      <c r="O114" s="47">
        <f>(I114+K114+M114+E114+G114)/5</f>
        <v>7.2</v>
      </c>
    </row>
    <row r="115" spans="1:15" ht="11.25" customHeight="1">
      <c r="A115" s="30"/>
      <c r="B115" s="21"/>
      <c r="C115" s="31"/>
      <c r="D115" s="39"/>
      <c r="E115" s="40"/>
      <c r="F115" s="39"/>
      <c r="G115" s="40"/>
      <c r="H115" s="38"/>
      <c r="I115" s="31"/>
      <c r="J115" s="39"/>
      <c r="K115" s="40"/>
      <c r="L115" s="39"/>
      <c r="M115" s="40"/>
      <c r="N115" s="53"/>
      <c r="O115" s="42"/>
    </row>
    <row r="116" spans="1:15" ht="11.25" customHeight="1">
      <c r="A116" s="30" t="s">
        <v>18</v>
      </c>
      <c r="B116" s="21">
        <v>1987</v>
      </c>
      <c r="C116" s="31" t="s">
        <v>6</v>
      </c>
      <c r="D116" s="39">
        <v>5</v>
      </c>
      <c r="E116" s="40">
        <v>4</v>
      </c>
      <c r="F116" s="39">
        <v>3</v>
      </c>
      <c r="G116" s="40">
        <v>5</v>
      </c>
      <c r="H116" s="38">
        <v>3</v>
      </c>
      <c r="I116" s="31">
        <v>6</v>
      </c>
      <c r="J116" s="39">
        <v>6</v>
      </c>
      <c r="K116" s="40">
        <v>3</v>
      </c>
      <c r="L116" s="39">
        <v>5</v>
      </c>
      <c r="M116" s="40">
        <v>8</v>
      </c>
      <c r="N116" s="53">
        <f aca="true" t="shared" si="41" ref="N116:N121">AVERAGE(L116,J116,H116,F116,D116)</f>
        <v>4.4</v>
      </c>
      <c r="O116" s="42">
        <f aca="true" t="shared" si="42" ref="O116:O121">AVERAGE(M116,K116,I116,G116,E116)</f>
        <v>5.2</v>
      </c>
    </row>
    <row r="117" spans="1:15" ht="11.25" customHeight="1">
      <c r="A117" s="30"/>
      <c r="B117" s="21"/>
      <c r="C117" s="31" t="s">
        <v>7</v>
      </c>
      <c r="D117" s="39">
        <v>0</v>
      </c>
      <c r="E117" s="40">
        <v>3</v>
      </c>
      <c r="F117" s="39">
        <v>1</v>
      </c>
      <c r="G117" s="40">
        <v>3</v>
      </c>
      <c r="H117" s="38">
        <v>1</v>
      </c>
      <c r="I117" s="31">
        <v>4</v>
      </c>
      <c r="J117" s="39">
        <v>2</v>
      </c>
      <c r="K117" s="40">
        <v>1</v>
      </c>
      <c r="L117" s="39">
        <v>1</v>
      </c>
      <c r="M117" s="40">
        <v>1</v>
      </c>
      <c r="N117" s="53">
        <f t="shared" si="41"/>
        <v>1</v>
      </c>
      <c r="O117" s="42">
        <f t="shared" si="42"/>
        <v>2.4</v>
      </c>
    </row>
    <row r="118" spans="1:15" ht="11.25" customHeight="1">
      <c r="A118" s="30"/>
      <c r="B118" s="21"/>
      <c r="C118" s="31" t="s">
        <v>8</v>
      </c>
      <c r="D118" s="39">
        <v>1</v>
      </c>
      <c r="E118" s="40">
        <v>0</v>
      </c>
      <c r="F118" s="39">
        <v>1</v>
      </c>
      <c r="G118" s="40">
        <v>0</v>
      </c>
      <c r="H118" s="38">
        <v>1</v>
      </c>
      <c r="I118" s="31">
        <v>0</v>
      </c>
      <c r="J118" s="39">
        <v>0</v>
      </c>
      <c r="K118" s="40">
        <v>0</v>
      </c>
      <c r="L118" s="39">
        <v>0</v>
      </c>
      <c r="M118" s="40">
        <v>0</v>
      </c>
      <c r="N118" s="53">
        <f t="shared" si="41"/>
        <v>0.6</v>
      </c>
      <c r="O118" s="42">
        <f t="shared" si="42"/>
        <v>0</v>
      </c>
    </row>
    <row r="119" spans="1:15" ht="11.25" customHeight="1">
      <c r="A119" s="30"/>
      <c r="B119" s="21"/>
      <c r="C119" s="31" t="s">
        <v>9</v>
      </c>
      <c r="D119" s="39">
        <v>0</v>
      </c>
      <c r="E119" s="40">
        <v>1</v>
      </c>
      <c r="F119" s="39">
        <v>0</v>
      </c>
      <c r="G119" s="40">
        <v>0</v>
      </c>
      <c r="H119" s="38">
        <v>0</v>
      </c>
      <c r="I119" s="31">
        <v>0</v>
      </c>
      <c r="J119" s="39">
        <v>0</v>
      </c>
      <c r="K119" s="40">
        <v>0</v>
      </c>
      <c r="L119" s="39">
        <v>0</v>
      </c>
      <c r="M119" s="40">
        <v>0</v>
      </c>
      <c r="N119" s="53">
        <f t="shared" si="41"/>
        <v>0</v>
      </c>
      <c r="O119" s="42">
        <f t="shared" si="42"/>
        <v>0.2</v>
      </c>
    </row>
    <row r="120" spans="1:15" ht="11.25" customHeight="1">
      <c r="A120" s="30"/>
      <c r="B120" s="21"/>
      <c r="C120" s="31" t="s">
        <v>10</v>
      </c>
      <c r="D120" s="39">
        <v>0</v>
      </c>
      <c r="E120" s="40">
        <v>0</v>
      </c>
      <c r="F120" s="39">
        <v>0</v>
      </c>
      <c r="G120" s="40">
        <v>0</v>
      </c>
      <c r="H120" s="38">
        <v>0</v>
      </c>
      <c r="I120" s="31">
        <v>0</v>
      </c>
      <c r="J120" s="39">
        <v>0</v>
      </c>
      <c r="K120" s="40">
        <v>0</v>
      </c>
      <c r="L120" s="39">
        <v>0</v>
      </c>
      <c r="M120" s="40">
        <v>0</v>
      </c>
      <c r="N120" s="53">
        <f t="shared" si="41"/>
        <v>0</v>
      </c>
      <c r="O120" s="42">
        <f t="shared" si="42"/>
        <v>0</v>
      </c>
    </row>
    <row r="121" spans="1:15" ht="11.25" customHeight="1">
      <c r="A121" s="30"/>
      <c r="B121" s="21"/>
      <c r="C121" s="31" t="s">
        <v>11</v>
      </c>
      <c r="D121" s="39">
        <v>0</v>
      </c>
      <c r="E121" s="40">
        <v>0</v>
      </c>
      <c r="F121" s="39">
        <v>0</v>
      </c>
      <c r="G121" s="40">
        <v>0</v>
      </c>
      <c r="H121" s="38">
        <v>0</v>
      </c>
      <c r="I121" s="31">
        <v>0</v>
      </c>
      <c r="J121" s="39">
        <v>0</v>
      </c>
      <c r="K121" s="40">
        <v>0</v>
      </c>
      <c r="L121" s="39">
        <v>0</v>
      </c>
      <c r="M121" s="40">
        <v>1</v>
      </c>
      <c r="N121" s="53">
        <f t="shared" si="41"/>
        <v>0</v>
      </c>
      <c r="O121" s="42">
        <f t="shared" si="42"/>
        <v>0.2</v>
      </c>
    </row>
    <row r="122" spans="1:15" ht="11.25" customHeight="1">
      <c r="A122" s="20"/>
      <c r="B122" s="21"/>
      <c r="C122" s="22" t="s">
        <v>27</v>
      </c>
      <c r="D122" s="44">
        <f aca="true" t="shared" si="43" ref="D122:M122">SUM(D116:D121)</f>
        <v>6</v>
      </c>
      <c r="E122" s="45">
        <f t="shared" si="43"/>
        <v>8</v>
      </c>
      <c r="F122" s="44">
        <f t="shared" si="43"/>
        <v>5</v>
      </c>
      <c r="G122" s="45">
        <f t="shared" si="43"/>
        <v>8</v>
      </c>
      <c r="H122" s="43">
        <f t="shared" si="43"/>
        <v>5</v>
      </c>
      <c r="I122" s="22">
        <f t="shared" si="43"/>
        <v>10</v>
      </c>
      <c r="J122" s="44">
        <f t="shared" si="43"/>
        <v>8</v>
      </c>
      <c r="K122" s="45">
        <f t="shared" si="43"/>
        <v>4</v>
      </c>
      <c r="L122" s="44">
        <f t="shared" si="43"/>
        <v>6</v>
      </c>
      <c r="M122" s="45">
        <f t="shared" si="43"/>
        <v>10</v>
      </c>
      <c r="N122" s="54">
        <f>(H122+J122+L122+D122+F122)/5</f>
        <v>6</v>
      </c>
      <c r="O122" s="47">
        <f>(I122+K122+M122+E122+G122)/5</f>
        <v>8</v>
      </c>
    </row>
    <row r="123" spans="1:15" ht="11.25" customHeight="1">
      <c r="A123" s="20"/>
      <c r="B123" s="21"/>
      <c r="C123" s="31"/>
      <c r="D123" s="39"/>
      <c r="E123" s="40"/>
      <c r="F123" s="39"/>
      <c r="G123" s="40"/>
      <c r="H123" s="38"/>
      <c r="I123" s="31"/>
      <c r="J123" s="39"/>
      <c r="K123" s="40"/>
      <c r="L123" s="39"/>
      <c r="M123" s="40"/>
      <c r="N123" s="53"/>
      <c r="O123" s="42"/>
    </row>
    <row r="124" spans="1:15" ht="11.25" customHeight="1">
      <c r="A124" s="30" t="s">
        <v>19</v>
      </c>
      <c r="B124" s="21">
        <v>1985</v>
      </c>
      <c r="C124" s="31" t="s">
        <v>6</v>
      </c>
      <c r="D124" s="39">
        <v>3</v>
      </c>
      <c r="E124" s="40">
        <v>5</v>
      </c>
      <c r="F124" s="39">
        <v>1</v>
      </c>
      <c r="G124" s="40">
        <v>4</v>
      </c>
      <c r="H124" s="38">
        <v>1</v>
      </c>
      <c r="I124" s="31">
        <v>5</v>
      </c>
      <c r="J124" s="39">
        <v>2</v>
      </c>
      <c r="K124" s="40">
        <v>7</v>
      </c>
      <c r="L124" s="39">
        <v>3</v>
      </c>
      <c r="M124" s="40">
        <v>7</v>
      </c>
      <c r="N124" s="53">
        <f aca="true" t="shared" si="44" ref="N124:N129">AVERAGE(L124,J124,H124,F124,D124)</f>
        <v>2</v>
      </c>
      <c r="O124" s="42">
        <f aca="true" t="shared" si="45" ref="O124:O129">AVERAGE(M124,K124,I124,G124,E124)</f>
        <v>5.6</v>
      </c>
    </row>
    <row r="125" spans="1:15" ht="11.25" customHeight="1">
      <c r="A125" s="30"/>
      <c r="B125" s="21"/>
      <c r="C125" s="31" t="s">
        <v>7</v>
      </c>
      <c r="D125" s="39">
        <v>0</v>
      </c>
      <c r="E125" s="40">
        <v>0</v>
      </c>
      <c r="F125" s="39">
        <v>0</v>
      </c>
      <c r="G125" s="40">
        <v>0</v>
      </c>
      <c r="H125" s="38">
        <v>0</v>
      </c>
      <c r="I125" s="31">
        <v>0</v>
      </c>
      <c r="J125" s="39">
        <v>0</v>
      </c>
      <c r="K125" s="40">
        <v>0</v>
      </c>
      <c r="L125" s="39">
        <v>0</v>
      </c>
      <c r="M125" s="40">
        <v>0</v>
      </c>
      <c r="N125" s="53">
        <f t="shared" si="44"/>
        <v>0</v>
      </c>
      <c r="O125" s="42">
        <f t="shared" si="45"/>
        <v>0</v>
      </c>
    </row>
    <row r="126" spans="1:15" ht="11.25" customHeight="1">
      <c r="A126" s="30"/>
      <c r="B126" s="21"/>
      <c r="C126" s="31" t="s">
        <v>8</v>
      </c>
      <c r="D126" s="39">
        <v>0</v>
      </c>
      <c r="E126" s="40">
        <v>0</v>
      </c>
      <c r="F126" s="39">
        <v>0</v>
      </c>
      <c r="G126" s="40">
        <v>0</v>
      </c>
      <c r="H126" s="38">
        <v>0</v>
      </c>
      <c r="I126" s="31">
        <v>0</v>
      </c>
      <c r="J126" s="39">
        <v>0</v>
      </c>
      <c r="K126" s="40">
        <v>0</v>
      </c>
      <c r="L126" s="39">
        <v>0</v>
      </c>
      <c r="M126" s="40">
        <v>0</v>
      </c>
      <c r="N126" s="53">
        <f t="shared" si="44"/>
        <v>0</v>
      </c>
      <c r="O126" s="42">
        <f t="shared" si="45"/>
        <v>0</v>
      </c>
    </row>
    <row r="127" spans="1:15" ht="11.25" customHeight="1">
      <c r="A127" s="30"/>
      <c r="B127" s="21"/>
      <c r="C127" s="31" t="s">
        <v>9</v>
      </c>
      <c r="D127" s="39">
        <v>0</v>
      </c>
      <c r="E127" s="40">
        <v>0</v>
      </c>
      <c r="F127" s="39">
        <v>1</v>
      </c>
      <c r="G127" s="40">
        <v>1</v>
      </c>
      <c r="H127" s="38">
        <v>1</v>
      </c>
      <c r="I127" s="31">
        <v>1</v>
      </c>
      <c r="J127" s="39">
        <v>0</v>
      </c>
      <c r="K127" s="40">
        <v>0</v>
      </c>
      <c r="L127" s="39">
        <v>0</v>
      </c>
      <c r="M127" s="40">
        <v>0</v>
      </c>
      <c r="N127" s="53">
        <f t="shared" si="44"/>
        <v>0.4</v>
      </c>
      <c r="O127" s="42">
        <f t="shared" si="45"/>
        <v>0.4</v>
      </c>
    </row>
    <row r="128" spans="1:15" ht="11.25" customHeight="1">
      <c r="A128" s="30"/>
      <c r="B128" s="21"/>
      <c r="C128" s="31" t="s">
        <v>10</v>
      </c>
      <c r="D128" s="39">
        <v>0</v>
      </c>
      <c r="E128" s="40">
        <v>0</v>
      </c>
      <c r="F128" s="39">
        <v>0</v>
      </c>
      <c r="G128" s="40">
        <v>0</v>
      </c>
      <c r="H128" s="38">
        <v>0</v>
      </c>
      <c r="I128" s="31">
        <v>0</v>
      </c>
      <c r="J128" s="39">
        <v>0</v>
      </c>
      <c r="K128" s="40">
        <v>0</v>
      </c>
      <c r="L128" s="39">
        <v>0</v>
      </c>
      <c r="M128" s="40">
        <v>0</v>
      </c>
      <c r="N128" s="53">
        <f t="shared" si="44"/>
        <v>0</v>
      </c>
      <c r="O128" s="42">
        <f t="shared" si="45"/>
        <v>0</v>
      </c>
    </row>
    <row r="129" spans="1:15" ht="11.25" customHeight="1">
      <c r="A129" s="30"/>
      <c r="B129" s="21"/>
      <c r="C129" s="31" t="s">
        <v>11</v>
      </c>
      <c r="D129" s="39">
        <v>0</v>
      </c>
      <c r="E129" s="40">
        <v>1</v>
      </c>
      <c r="F129" s="39">
        <v>0</v>
      </c>
      <c r="G129" s="40">
        <v>1</v>
      </c>
      <c r="H129" s="38">
        <v>0</v>
      </c>
      <c r="I129" s="31">
        <v>0</v>
      </c>
      <c r="J129" s="39">
        <v>0</v>
      </c>
      <c r="K129" s="40">
        <v>0</v>
      </c>
      <c r="L129" s="39">
        <v>0</v>
      </c>
      <c r="M129" s="40">
        <v>0</v>
      </c>
      <c r="N129" s="53">
        <f t="shared" si="44"/>
        <v>0</v>
      </c>
      <c r="O129" s="42">
        <f t="shared" si="45"/>
        <v>0.4</v>
      </c>
    </row>
    <row r="130" spans="1:15" ht="11.25" customHeight="1">
      <c r="A130" s="30"/>
      <c r="B130" s="21"/>
      <c r="C130" s="22" t="s">
        <v>27</v>
      </c>
      <c r="D130" s="44">
        <f aca="true" t="shared" si="46" ref="D130:M130">SUM(D124:D129)</f>
        <v>3</v>
      </c>
      <c r="E130" s="45">
        <f t="shared" si="46"/>
        <v>6</v>
      </c>
      <c r="F130" s="44">
        <f t="shared" si="46"/>
        <v>2</v>
      </c>
      <c r="G130" s="45">
        <f t="shared" si="46"/>
        <v>6</v>
      </c>
      <c r="H130" s="43">
        <f t="shared" si="46"/>
        <v>2</v>
      </c>
      <c r="I130" s="22">
        <f t="shared" si="46"/>
        <v>6</v>
      </c>
      <c r="J130" s="44">
        <f t="shared" si="46"/>
        <v>2</v>
      </c>
      <c r="K130" s="45">
        <f t="shared" si="46"/>
        <v>7</v>
      </c>
      <c r="L130" s="44">
        <f t="shared" si="46"/>
        <v>3</v>
      </c>
      <c r="M130" s="45">
        <f t="shared" si="46"/>
        <v>7</v>
      </c>
      <c r="N130" s="54">
        <f>(H130+J130+L130+D130+F130)/5</f>
        <v>2.4</v>
      </c>
      <c r="O130" s="47">
        <f>(I130+K130+M130+E130+G130)/5</f>
        <v>6.4</v>
      </c>
    </row>
    <row r="131" spans="1:15" ht="11.25" customHeight="1">
      <c r="A131" s="30"/>
      <c r="B131" s="21"/>
      <c r="C131" s="31"/>
      <c r="D131" s="39"/>
      <c r="E131" s="40"/>
      <c r="F131" s="39"/>
      <c r="G131" s="40"/>
      <c r="H131" s="38"/>
      <c r="I131" s="31"/>
      <c r="J131" s="39"/>
      <c r="K131" s="40"/>
      <c r="L131" s="39"/>
      <c r="M131" s="40"/>
      <c r="N131" s="53"/>
      <c r="O131" s="42"/>
    </row>
    <row r="132" spans="1:15" ht="11.25">
      <c r="A132" s="30" t="s">
        <v>30</v>
      </c>
      <c r="B132" s="21">
        <v>1994</v>
      </c>
      <c r="C132" s="31" t="s">
        <v>6</v>
      </c>
      <c r="D132" s="39">
        <v>6</v>
      </c>
      <c r="E132" s="40">
        <v>2</v>
      </c>
      <c r="F132" s="39">
        <v>6</v>
      </c>
      <c r="G132" s="40">
        <v>0</v>
      </c>
      <c r="H132" s="38">
        <v>6</v>
      </c>
      <c r="I132" s="31">
        <v>1</v>
      </c>
      <c r="J132" s="39">
        <v>7</v>
      </c>
      <c r="K132" s="40">
        <v>4</v>
      </c>
      <c r="L132" s="39">
        <v>6</v>
      </c>
      <c r="M132" s="40">
        <v>7</v>
      </c>
      <c r="N132" s="53">
        <f aca="true" t="shared" si="47" ref="N132:N137">AVERAGE(L132,J132,H132,F132,D132)</f>
        <v>6.2</v>
      </c>
      <c r="O132" s="42">
        <f aca="true" t="shared" si="48" ref="O132:O137">AVERAGE(M132,K132,I132,G132,E132)</f>
        <v>2.8</v>
      </c>
    </row>
    <row r="133" spans="1:15" ht="11.25" customHeight="1">
      <c r="A133" s="30"/>
      <c r="B133" s="21"/>
      <c r="C133" s="31" t="s">
        <v>7</v>
      </c>
      <c r="D133" s="39">
        <v>0</v>
      </c>
      <c r="E133" s="40">
        <v>1</v>
      </c>
      <c r="F133" s="39">
        <v>0</v>
      </c>
      <c r="G133" s="40">
        <v>0</v>
      </c>
      <c r="H133" s="38">
        <v>0</v>
      </c>
      <c r="I133" s="31">
        <v>0</v>
      </c>
      <c r="J133" s="39">
        <v>0</v>
      </c>
      <c r="K133" s="40">
        <v>1</v>
      </c>
      <c r="L133" s="39">
        <v>0</v>
      </c>
      <c r="M133" s="40">
        <v>1</v>
      </c>
      <c r="N133" s="53">
        <f t="shared" si="47"/>
        <v>0</v>
      </c>
      <c r="O133" s="42">
        <f t="shared" si="48"/>
        <v>0.6</v>
      </c>
    </row>
    <row r="134" spans="1:15" ht="11.25" customHeight="1">
      <c r="A134" s="30"/>
      <c r="B134" s="21"/>
      <c r="C134" s="31" t="s">
        <v>8</v>
      </c>
      <c r="D134" s="39">
        <v>0</v>
      </c>
      <c r="E134" s="40">
        <v>0</v>
      </c>
      <c r="F134" s="39">
        <v>0</v>
      </c>
      <c r="G134" s="40">
        <v>0</v>
      </c>
      <c r="H134" s="38">
        <v>0</v>
      </c>
      <c r="I134" s="31">
        <v>0</v>
      </c>
      <c r="J134" s="39">
        <v>0</v>
      </c>
      <c r="K134" s="40">
        <v>0</v>
      </c>
      <c r="L134" s="39">
        <v>0</v>
      </c>
      <c r="M134" s="40">
        <v>0</v>
      </c>
      <c r="N134" s="53">
        <f t="shared" si="47"/>
        <v>0</v>
      </c>
      <c r="O134" s="42">
        <f t="shared" si="48"/>
        <v>0</v>
      </c>
    </row>
    <row r="135" spans="1:15" ht="11.25" customHeight="1">
      <c r="A135" s="30"/>
      <c r="B135" s="21"/>
      <c r="C135" s="31" t="s">
        <v>9</v>
      </c>
      <c r="D135" s="39">
        <v>1</v>
      </c>
      <c r="E135" s="40">
        <v>1</v>
      </c>
      <c r="F135" s="39">
        <v>0</v>
      </c>
      <c r="G135" s="40">
        <v>1</v>
      </c>
      <c r="H135" s="38">
        <v>0</v>
      </c>
      <c r="I135" s="31">
        <v>1</v>
      </c>
      <c r="J135" s="39">
        <v>0</v>
      </c>
      <c r="K135" s="40">
        <v>0</v>
      </c>
      <c r="L135" s="39">
        <v>0</v>
      </c>
      <c r="M135" s="40">
        <v>0</v>
      </c>
      <c r="N135" s="53">
        <f t="shared" si="47"/>
        <v>0.2</v>
      </c>
      <c r="O135" s="42">
        <f t="shared" si="48"/>
        <v>0.6</v>
      </c>
    </row>
    <row r="136" spans="1:15" ht="11.25" customHeight="1">
      <c r="A136" s="30"/>
      <c r="B136" s="21"/>
      <c r="C136" s="31" t="s">
        <v>10</v>
      </c>
      <c r="D136" s="39">
        <v>0</v>
      </c>
      <c r="E136" s="40">
        <v>0</v>
      </c>
      <c r="F136" s="39">
        <v>0</v>
      </c>
      <c r="G136" s="40">
        <v>0</v>
      </c>
      <c r="H136" s="38">
        <v>0</v>
      </c>
      <c r="I136" s="31">
        <v>0</v>
      </c>
      <c r="J136" s="39">
        <v>0</v>
      </c>
      <c r="K136" s="40">
        <v>0</v>
      </c>
      <c r="L136" s="39">
        <v>0</v>
      </c>
      <c r="M136" s="40">
        <v>0</v>
      </c>
      <c r="N136" s="53">
        <f t="shared" si="47"/>
        <v>0</v>
      </c>
      <c r="O136" s="42">
        <f t="shared" si="48"/>
        <v>0</v>
      </c>
    </row>
    <row r="137" spans="1:15" ht="11.25" customHeight="1">
      <c r="A137" s="30"/>
      <c r="B137" s="21"/>
      <c r="C137" s="31" t="s">
        <v>11</v>
      </c>
      <c r="D137" s="39">
        <v>5</v>
      </c>
      <c r="E137" s="40">
        <v>0</v>
      </c>
      <c r="F137" s="39">
        <v>3</v>
      </c>
      <c r="G137" s="40">
        <v>0</v>
      </c>
      <c r="H137" s="38">
        <v>2</v>
      </c>
      <c r="I137" s="31">
        <v>0</v>
      </c>
      <c r="J137" s="39">
        <v>0</v>
      </c>
      <c r="K137" s="40">
        <v>1</v>
      </c>
      <c r="L137" s="39">
        <v>1</v>
      </c>
      <c r="M137" s="40">
        <v>1</v>
      </c>
      <c r="N137" s="53">
        <f t="shared" si="47"/>
        <v>2.2</v>
      </c>
      <c r="O137" s="42">
        <f t="shared" si="48"/>
        <v>0.4</v>
      </c>
    </row>
    <row r="138" spans="1:15" ht="11.25" customHeight="1">
      <c r="A138" s="30"/>
      <c r="B138" s="21"/>
      <c r="C138" s="22" t="s">
        <v>27</v>
      </c>
      <c r="D138" s="44">
        <f aca="true" t="shared" si="49" ref="D138:M138">SUM(D132:D137)</f>
        <v>12</v>
      </c>
      <c r="E138" s="45">
        <f t="shared" si="49"/>
        <v>4</v>
      </c>
      <c r="F138" s="44">
        <f t="shared" si="49"/>
        <v>9</v>
      </c>
      <c r="G138" s="45">
        <f t="shared" si="49"/>
        <v>1</v>
      </c>
      <c r="H138" s="43">
        <f t="shared" si="49"/>
        <v>8</v>
      </c>
      <c r="I138" s="22">
        <f t="shared" si="49"/>
        <v>2</v>
      </c>
      <c r="J138" s="44">
        <f t="shared" si="49"/>
        <v>7</v>
      </c>
      <c r="K138" s="45">
        <f t="shared" si="49"/>
        <v>6</v>
      </c>
      <c r="L138" s="44">
        <f t="shared" si="49"/>
        <v>7</v>
      </c>
      <c r="M138" s="45">
        <f t="shared" si="49"/>
        <v>9</v>
      </c>
      <c r="N138" s="54">
        <f>(H138+J138+L138+D138+F138)/5</f>
        <v>8.6</v>
      </c>
      <c r="O138" s="47">
        <f>(I138+K138+M138+E138+G138)/5</f>
        <v>4.4</v>
      </c>
    </row>
    <row r="139" spans="1:15" ht="11.25" customHeight="1">
      <c r="A139" s="30"/>
      <c r="B139" s="21"/>
      <c r="C139" s="31"/>
      <c r="D139" s="39"/>
      <c r="E139" s="40"/>
      <c r="F139" s="39"/>
      <c r="G139" s="40"/>
      <c r="H139" s="38"/>
      <c r="I139" s="31"/>
      <c r="J139" s="39"/>
      <c r="K139" s="40"/>
      <c r="L139" s="39"/>
      <c r="M139" s="40"/>
      <c r="N139" s="53"/>
      <c r="O139" s="42"/>
    </row>
    <row r="140" spans="1:15" ht="11.25">
      <c r="A140" s="30" t="s">
        <v>31</v>
      </c>
      <c r="B140" s="21">
        <v>1975</v>
      </c>
      <c r="C140" s="31" t="s">
        <v>6</v>
      </c>
      <c r="D140" s="39">
        <v>8</v>
      </c>
      <c r="E140" s="40">
        <v>19</v>
      </c>
      <c r="F140" s="39">
        <v>11</v>
      </c>
      <c r="G140" s="40">
        <v>17</v>
      </c>
      <c r="H140" s="38">
        <v>7</v>
      </c>
      <c r="I140" s="31">
        <v>16</v>
      </c>
      <c r="J140" s="39">
        <v>5</v>
      </c>
      <c r="K140" s="40">
        <v>17</v>
      </c>
      <c r="L140" s="39">
        <v>2</v>
      </c>
      <c r="M140" s="40">
        <v>22</v>
      </c>
      <c r="N140" s="53">
        <f aca="true" t="shared" si="50" ref="N140:N145">AVERAGE(L140,J140,H140,F140,D140)</f>
        <v>6.6</v>
      </c>
      <c r="O140" s="42">
        <f aca="true" t="shared" si="51" ref="O140:O145">AVERAGE(M140,K140,I140,G140,E140)</f>
        <v>18.2</v>
      </c>
    </row>
    <row r="141" spans="1:15" ht="11.25" customHeight="1">
      <c r="A141" s="30"/>
      <c r="B141" s="21"/>
      <c r="C141" s="31" t="s">
        <v>7</v>
      </c>
      <c r="D141" s="39">
        <v>2</v>
      </c>
      <c r="E141" s="40">
        <v>2</v>
      </c>
      <c r="F141" s="39">
        <v>2</v>
      </c>
      <c r="G141" s="40">
        <v>0</v>
      </c>
      <c r="H141" s="38">
        <v>1</v>
      </c>
      <c r="I141" s="31">
        <v>2</v>
      </c>
      <c r="J141" s="39">
        <v>1</v>
      </c>
      <c r="K141" s="40">
        <v>4</v>
      </c>
      <c r="L141" s="39">
        <v>2</v>
      </c>
      <c r="M141" s="40">
        <v>3</v>
      </c>
      <c r="N141" s="53">
        <f t="shared" si="50"/>
        <v>1.6</v>
      </c>
      <c r="O141" s="42">
        <f t="shared" si="51"/>
        <v>2.2</v>
      </c>
    </row>
    <row r="142" spans="1:15" ht="11.25" customHeight="1">
      <c r="A142" s="30"/>
      <c r="B142" s="21"/>
      <c r="C142" s="31" t="s">
        <v>8</v>
      </c>
      <c r="D142" s="39">
        <v>0</v>
      </c>
      <c r="E142" s="40">
        <v>0</v>
      </c>
      <c r="F142" s="39">
        <v>0</v>
      </c>
      <c r="G142" s="40">
        <v>0</v>
      </c>
      <c r="H142" s="38">
        <v>0</v>
      </c>
      <c r="I142" s="31">
        <v>0</v>
      </c>
      <c r="J142" s="39">
        <v>1</v>
      </c>
      <c r="K142" s="40">
        <v>0</v>
      </c>
      <c r="L142" s="39">
        <v>1</v>
      </c>
      <c r="M142" s="40">
        <v>0</v>
      </c>
      <c r="N142" s="53">
        <f t="shared" si="50"/>
        <v>0.4</v>
      </c>
      <c r="O142" s="42">
        <f t="shared" si="51"/>
        <v>0</v>
      </c>
    </row>
    <row r="143" spans="1:15" ht="11.25" customHeight="1">
      <c r="A143" s="30"/>
      <c r="B143" s="21"/>
      <c r="C143" s="31" t="s">
        <v>9</v>
      </c>
      <c r="D143" s="39">
        <v>0</v>
      </c>
      <c r="E143" s="40">
        <v>3</v>
      </c>
      <c r="F143" s="39">
        <v>0</v>
      </c>
      <c r="G143" s="40">
        <v>0</v>
      </c>
      <c r="H143" s="38">
        <v>0</v>
      </c>
      <c r="I143" s="31">
        <v>0</v>
      </c>
      <c r="J143" s="39">
        <v>0</v>
      </c>
      <c r="K143" s="40">
        <v>0</v>
      </c>
      <c r="L143" s="39">
        <v>0</v>
      </c>
      <c r="M143" s="40">
        <v>0</v>
      </c>
      <c r="N143" s="53">
        <f t="shared" si="50"/>
        <v>0</v>
      </c>
      <c r="O143" s="42">
        <f t="shared" si="51"/>
        <v>0.6</v>
      </c>
    </row>
    <row r="144" spans="1:15" ht="11.25" customHeight="1">
      <c r="A144" s="30"/>
      <c r="B144" s="21"/>
      <c r="C144" s="31" t="s">
        <v>10</v>
      </c>
      <c r="D144" s="39">
        <v>0</v>
      </c>
      <c r="E144" s="40">
        <v>0</v>
      </c>
      <c r="F144" s="39">
        <v>0</v>
      </c>
      <c r="G144" s="40">
        <v>0</v>
      </c>
      <c r="H144" s="38">
        <v>0</v>
      </c>
      <c r="I144" s="31">
        <v>1</v>
      </c>
      <c r="J144" s="39">
        <v>0</v>
      </c>
      <c r="K144" s="40">
        <v>1</v>
      </c>
      <c r="L144" s="39">
        <v>0</v>
      </c>
      <c r="M144" s="40">
        <v>1</v>
      </c>
      <c r="N144" s="53">
        <f t="shared" si="50"/>
        <v>0</v>
      </c>
      <c r="O144" s="42">
        <f t="shared" si="51"/>
        <v>0.6</v>
      </c>
    </row>
    <row r="145" spans="1:15" ht="11.25" customHeight="1">
      <c r="A145" s="30"/>
      <c r="B145" s="21"/>
      <c r="C145" s="31" t="s">
        <v>11</v>
      </c>
      <c r="D145" s="39">
        <v>1</v>
      </c>
      <c r="E145" s="40">
        <v>1</v>
      </c>
      <c r="F145" s="39">
        <v>1</v>
      </c>
      <c r="G145" s="40">
        <v>2</v>
      </c>
      <c r="H145" s="38">
        <v>0</v>
      </c>
      <c r="I145" s="31">
        <v>3</v>
      </c>
      <c r="J145" s="39">
        <v>1</v>
      </c>
      <c r="K145" s="40">
        <v>2</v>
      </c>
      <c r="L145" s="39">
        <v>1</v>
      </c>
      <c r="M145" s="40">
        <v>1</v>
      </c>
      <c r="N145" s="53">
        <f t="shared" si="50"/>
        <v>0.8</v>
      </c>
      <c r="O145" s="42">
        <f t="shared" si="51"/>
        <v>1.8</v>
      </c>
    </row>
    <row r="146" spans="1:15" ht="11.25" customHeight="1">
      <c r="A146" s="30"/>
      <c r="B146" s="21"/>
      <c r="C146" s="22" t="s">
        <v>27</v>
      </c>
      <c r="D146" s="44">
        <f aca="true" t="shared" si="52" ref="D146:M146">SUM(D140:D145)</f>
        <v>11</v>
      </c>
      <c r="E146" s="45">
        <f t="shared" si="52"/>
        <v>25</v>
      </c>
      <c r="F146" s="44">
        <f t="shared" si="52"/>
        <v>14</v>
      </c>
      <c r="G146" s="45">
        <f t="shared" si="52"/>
        <v>19</v>
      </c>
      <c r="H146" s="43">
        <f t="shared" si="52"/>
        <v>8</v>
      </c>
      <c r="I146" s="22">
        <f t="shared" si="52"/>
        <v>22</v>
      </c>
      <c r="J146" s="44">
        <f t="shared" si="52"/>
        <v>8</v>
      </c>
      <c r="K146" s="45">
        <f t="shared" si="52"/>
        <v>24</v>
      </c>
      <c r="L146" s="44">
        <f t="shared" si="52"/>
        <v>6</v>
      </c>
      <c r="M146" s="45">
        <f t="shared" si="52"/>
        <v>27</v>
      </c>
      <c r="N146" s="54">
        <f>(H146+J146+L146+D146+F146)/5</f>
        <v>9.4</v>
      </c>
      <c r="O146" s="47">
        <f>(I146+K146+M146+E146+G146)/5</f>
        <v>23.4</v>
      </c>
    </row>
    <row r="147" spans="1:15" ht="11.25" customHeight="1">
      <c r="A147" s="30"/>
      <c r="B147" s="21"/>
      <c r="C147" s="31"/>
      <c r="D147" s="39"/>
      <c r="E147" s="40"/>
      <c r="F147" s="39"/>
      <c r="G147" s="40"/>
      <c r="H147" s="38"/>
      <c r="I147" s="31"/>
      <c r="J147" s="39"/>
      <c r="K147" s="40"/>
      <c r="L147" s="39"/>
      <c r="M147" s="40"/>
      <c r="N147" s="53"/>
      <c r="O147" s="42"/>
    </row>
    <row r="148" spans="1:15" ht="11.25" customHeight="1">
      <c r="A148" s="30" t="s">
        <v>20</v>
      </c>
      <c r="B148" s="21">
        <v>1969</v>
      </c>
      <c r="C148" s="31" t="s">
        <v>6</v>
      </c>
      <c r="D148" s="39">
        <v>2</v>
      </c>
      <c r="E148" s="40">
        <v>5</v>
      </c>
      <c r="F148" s="39">
        <v>1</v>
      </c>
      <c r="G148" s="40">
        <v>6</v>
      </c>
      <c r="H148" s="38">
        <v>1</v>
      </c>
      <c r="I148" s="31">
        <v>5</v>
      </c>
      <c r="J148" s="39">
        <v>1</v>
      </c>
      <c r="K148" s="40">
        <v>3</v>
      </c>
      <c r="L148" s="39">
        <v>3</v>
      </c>
      <c r="M148" s="40">
        <v>3</v>
      </c>
      <c r="N148" s="53">
        <f aca="true" t="shared" si="53" ref="N148:N153">AVERAGE(L148,J148,H148,F148,D148)</f>
        <v>1.6</v>
      </c>
      <c r="O148" s="42">
        <f aca="true" t="shared" si="54" ref="O148:O153">AVERAGE(M148,K148,I148,G148,E148)</f>
        <v>4.4</v>
      </c>
    </row>
    <row r="149" spans="1:15" ht="11.25" customHeight="1">
      <c r="A149" s="30"/>
      <c r="B149" s="21"/>
      <c r="C149" s="31" t="s">
        <v>7</v>
      </c>
      <c r="D149" s="39">
        <v>1</v>
      </c>
      <c r="E149" s="40">
        <v>5</v>
      </c>
      <c r="F149" s="39">
        <v>1</v>
      </c>
      <c r="G149" s="40">
        <v>4</v>
      </c>
      <c r="H149" s="38">
        <v>1</v>
      </c>
      <c r="I149" s="31">
        <v>3</v>
      </c>
      <c r="J149" s="39">
        <v>1</v>
      </c>
      <c r="K149" s="40">
        <v>1</v>
      </c>
      <c r="L149" s="39">
        <v>2</v>
      </c>
      <c r="M149" s="40">
        <v>0</v>
      </c>
      <c r="N149" s="53">
        <f t="shared" si="53"/>
        <v>1.2</v>
      </c>
      <c r="O149" s="42">
        <f t="shared" si="54"/>
        <v>2.6</v>
      </c>
    </row>
    <row r="150" spans="1:15" ht="11.25" customHeight="1">
      <c r="A150" s="30"/>
      <c r="B150" s="21"/>
      <c r="C150" s="31" t="s">
        <v>8</v>
      </c>
      <c r="D150" s="39">
        <v>0</v>
      </c>
      <c r="E150" s="40">
        <v>0</v>
      </c>
      <c r="F150" s="39">
        <v>0</v>
      </c>
      <c r="G150" s="40">
        <v>0</v>
      </c>
      <c r="H150" s="38">
        <v>0</v>
      </c>
      <c r="I150" s="31">
        <v>0</v>
      </c>
      <c r="J150" s="39">
        <v>0</v>
      </c>
      <c r="K150" s="40">
        <v>0</v>
      </c>
      <c r="L150" s="39">
        <v>0</v>
      </c>
      <c r="M150" s="40">
        <v>0</v>
      </c>
      <c r="N150" s="53">
        <f t="shared" si="53"/>
        <v>0</v>
      </c>
      <c r="O150" s="42">
        <f t="shared" si="54"/>
        <v>0</v>
      </c>
    </row>
    <row r="151" spans="1:15" ht="11.25" customHeight="1">
      <c r="A151" s="30"/>
      <c r="B151" s="21"/>
      <c r="C151" s="31" t="s">
        <v>9</v>
      </c>
      <c r="D151" s="39">
        <v>0</v>
      </c>
      <c r="E151" s="40">
        <v>0</v>
      </c>
      <c r="F151" s="39">
        <v>0</v>
      </c>
      <c r="G151" s="40">
        <v>0</v>
      </c>
      <c r="H151" s="38">
        <v>0</v>
      </c>
      <c r="I151" s="31">
        <v>0</v>
      </c>
      <c r="J151" s="39">
        <v>0</v>
      </c>
      <c r="K151" s="40">
        <v>0</v>
      </c>
      <c r="L151" s="39">
        <v>0</v>
      </c>
      <c r="M151" s="40">
        <v>0</v>
      </c>
      <c r="N151" s="53">
        <f t="shared" si="53"/>
        <v>0</v>
      </c>
      <c r="O151" s="42">
        <f t="shared" si="54"/>
        <v>0</v>
      </c>
    </row>
    <row r="152" spans="1:15" ht="11.25" customHeight="1">
      <c r="A152" s="30"/>
      <c r="B152" s="21"/>
      <c r="C152" s="31" t="s">
        <v>10</v>
      </c>
      <c r="D152" s="39">
        <v>0</v>
      </c>
      <c r="E152" s="40">
        <v>0</v>
      </c>
      <c r="F152" s="39">
        <v>0</v>
      </c>
      <c r="G152" s="40">
        <v>0</v>
      </c>
      <c r="H152" s="38">
        <v>0</v>
      </c>
      <c r="I152" s="31">
        <v>0</v>
      </c>
      <c r="J152" s="39">
        <v>0</v>
      </c>
      <c r="K152" s="40">
        <v>0</v>
      </c>
      <c r="L152" s="39">
        <v>0</v>
      </c>
      <c r="M152" s="40">
        <v>1</v>
      </c>
      <c r="N152" s="53">
        <f t="shared" si="53"/>
        <v>0</v>
      </c>
      <c r="O152" s="42">
        <f t="shared" si="54"/>
        <v>0.2</v>
      </c>
    </row>
    <row r="153" spans="1:15" ht="11.25" customHeight="1">
      <c r="A153" s="30"/>
      <c r="B153" s="21"/>
      <c r="C153" s="31" t="s">
        <v>11</v>
      </c>
      <c r="D153" s="39">
        <v>0</v>
      </c>
      <c r="E153" s="40">
        <v>2</v>
      </c>
      <c r="F153" s="39">
        <v>0</v>
      </c>
      <c r="G153" s="40">
        <v>2</v>
      </c>
      <c r="H153" s="38">
        <v>1</v>
      </c>
      <c r="I153" s="31">
        <v>1</v>
      </c>
      <c r="J153" s="39">
        <v>0</v>
      </c>
      <c r="K153" s="40">
        <v>2</v>
      </c>
      <c r="L153" s="39">
        <v>1</v>
      </c>
      <c r="M153" s="40">
        <v>1</v>
      </c>
      <c r="N153" s="53">
        <f t="shared" si="53"/>
        <v>0.4</v>
      </c>
      <c r="O153" s="42">
        <f t="shared" si="54"/>
        <v>1.6</v>
      </c>
    </row>
    <row r="154" spans="1:15" ht="11.25" customHeight="1">
      <c r="A154" s="30"/>
      <c r="B154" s="21"/>
      <c r="C154" s="22" t="s">
        <v>27</v>
      </c>
      <c r="D154" s="44">
        <f aca="true" t="shared" si="55" ref="D154:M154">SUM(D148:D153)</f>
        <v>3</v>
      </c>
      <c r="E154" s="45">
        <f t="shared" si="55"/>
        <v>12</v>
      </c>
      <c r="F154" s="44">
        <f t="shared" si="55"/>
        <v>2</v>
      </c>
      <c r="G154" s="45">
        <f t="shared" si="55"/>
        <v>12</v>
      </c>
      <c r="H154" s="43">
        <f t="shared" si="55"/>
        <v>3</v>
      </c>
      <c r="I154" s="22">
        <f t="shared" si="55"/>
        <v>9</v>
      </c>
      <c r="J154" s="44">
        <f t="shared" si="55"/>
        <v>2</v>
      </c>
      <c r="K154" s="45">
        <f t="shared" si="55"/>
        <v>6</v>
      </c>
      <c r="L154" s="44">
        <f t="shared" si="55"/>
        <v>6</v>
      </c>
      <c r="M154" s="45">
        <f t="shared" si="55"/>
        <v>5</v>
      </c>
      <c r="N154" s="54">
        <f>(H154+J154+L154+D154+F154)/5</f>
        <v>3.2</v>
      </c>
      <c r="O154" s="47">
        <f>(I154+K154+M154+E154+G154)/5</f>
        <v>8.8</v>
      </c>
    </row>
    <row r="155" spans="1:15" ht="11.25" customHeight="1">
      <c r="A155" s="30"/>
      <c r="B155" s="21"/>
      <c r="C155" s="31"/>
      <c r="D155" s="39"/>
      <c r="E155" s="40"/>
      <c r="F155" s="39"/>
      <c r="G155" s="40"/>
      <c r="H155" s="38"/>
      <c r="I155" s="31"/>
      <c r="J155" s="39"/>
      <c r="K155" s="40"/>
      <c r="L155" s="39"/>
      <c r="M155" s="40"/>
      <c r="N155" s="53"/>
      <c r="O155" s="42"/>
    </row>
    <row r="156" spans="1:15" ht="11.25">
      <c r="A156" s="30" t="s">
        <v>32</v>
      </c>
      <c r="B156" s="21">
        <v>1976</v>
      </c>
      <c r="C156" s="31" t="s">
        <v>6</v>
      </c>
      <c r="D156" s="39">
        <v>28</v>
      </c>
      <c r="E156" s="40">
        <v>9</v>
      </c>
      <c r="F156" s="39">
        <v>36</v>
      </c>
      <c r="G156" s="40">
        <v>5</v>
      </c>
      <c r="H156" s="38">
        <v>33</v>
      </c>
      <c r="I156" s="31">
        <v>3</v>
      </c>
      <c r="J156" s="39">
        <v>34</v>
      </c>
      <c r="K156" s="40">
        <v>5</v>
      </c>
      <c r="L156" s="39">
        <f>36-6</f>
        <v>30</v>
      </c>
      <c r="M156" s="40">
        <f>7-3</f>
        <v>4</v>
      </c>
      <c r="N156" s="53">
        <f aca="true" t="shared" si="56" ref="N156:N162">AVERAGE(L156,J156,H156,F156,D156)</f>
        <v>32.2</v>
      </c>
      <c r="O156" s="42">
        <f aca="true" t="shared" si="57" ref="O156:O162">AVERAGE(M156,K156,I156,G156,E156)</f>
        <v>5.2</v>
      </c>
    </row>
    <row r="157" spans="1:15" ht="11.25" customHeight="1">
      <c r="A157" s="30"/>
      <c r="B157" s="21"/>
      <c r="C157" s="31" t="s">
        <v>7</v>
      </c>
      <c r="D157" s="39">
        <v>2</v>
      </c>
      <c r="E157" s="40">
        <v>1</v>
      </c>
      <c r="F157" s="39">
        <v>2</v>
      </c>
      <c r="G157" s="40">
        <v>0</v>
      </c>
      <c r="H157" s="38">
        <v>5</v>
      </c>
      <c r="I157" s="31">
        <v>0</v>
      </c>
      <c r="J157" s="39">
        <v>2</v>
      </c>
      <c r="K157" s="40">
        <v>1</v>
      </c>
      <c r="L157" s="39">
        <v>1</v>
      </c>
      <c r="M157" s="40">
        <v>0</v>
      </c>
      <c r="N157" s="53">
        <f t="shared" si="56"/>
        <v>2.4</v>
      </c>
      <c r="O157" s="42">
        <f t="shared" si="57"/>
        <v>0.4</v>
      </c>
    </row>
    <row r="158" spans="1:15" ht="11.25" customHeight="1">
      <c r="A158" s="30"/>
      <c r="B158" s="21"/>
      <c r="C158" s="31" t="s">
        <v>8</v>
      </c>
      <c r="D158" s="39">
        <v>1</v>
      </c>
      <c r="E158" s="40">
        <v>1</v>
      </c>
      <c r="F158" s="39">
        <v>0</v>
      </c>
      <c r="G158" s="40">
        <v>1</v>
      </c>
      <c r="H158" s="38">
        <v>0</v>
      </c>
      <c r="I158" s="31">
        <v>1</v>
      </c>
      <c r="J158" s="39">
        <v>0</v>
      </c>
      <c r="K158" s="40">
        <v>1</v>
      </c>
      <c r="L158" s="39">
        <v>0</v>
      </c>
      <c r="M158" s="40">
        <v>1</v>
      </c>
      <c r="N158" s="53">
        <f t="shared" si="56"/>
        <v>0.2</v>
      </c>
      <c r="O158" s="42">
        <f t="shared" si="57"/>
        <v>1</v>
      </c>
    </row>
    <row r="159" spans="1:15" ht="11.25" customHeight="1">
      <c r="A159" s="30"/>
      <c r="B159" s="21"/>
      <c r="C159" s="31" t="s">
        <v>9</v>
      </c>
      <c r="D159" s="39">
        <v>6</v>
      </c>
      <c r="E159" s="40">
        <v>7</v>
      </c>
      <c r="F159" s="39">
        <v>5</v>
      </c>
      <c r="G159" s="40">
        <v>2</v>
      </c>
      <c r="H159" s="38">
        <v>5</v>
      </c>
      <c r="I159" s="31">
        <v>1</v>
      </c>
      <c r="J159" s="39">
        <v>3</v>
      </c>
      <c r="K159" s="40">
        <v>3</v>
      </c>
      <c r="L159" s="39">
        <v>2</v>
      </c>
      <c r="M159" s="40">
        <f>5-1</f>
        <v>4</v>
      </c>
      <c r="N159" s="53">
        <f t="shared" si="56"/>
        <v>4.2</v>
      </c>
      <c r="O159" s="42">
        <f t="shared" si="57"/>
        <v>3.4</v>
      </c>
    </row>
    <row r="160" spans="1:15" ht="11.25" customHeight="1">
      <c r="A160" s="30"/>
      <c r="B160" s="21"/>
      <c r="C160" s="31" t="s">
        <v>10</v>
      </c>
      <c r="D160" s="39">
        <v>0</v>
      </c>
      <c r="E160" s="40">
        <v>0</v>
      </c>
      <c r="F160" s="39">
        <v>0</v>
      </c>
      <c r="G160" s="40">
        <v>0</v>
      </c>
      <c r="H160" s="38">
        <v>0</v>
      </c>
      <c r="I160" s="31">
        <v>0</v>
      </c>
      <c r="J160" s="39">
        <v>0</v>
      </c>
      <c r="K160" s="40">
        <v>0</v>
      </c>
      <c r="L160" s="39">
        <v>0</v>
      </c>
      <c r="M160" s="40">
        <v>1</v>
      </c>
      <c r="N160" s="53">
        <f t="shared" si="56"/>
        <v>0</v>
      </c>
      <c r="O160" s="42">
        <f t="shared" si="57"/>
        <v>0.2</v>
      </c>
    </row>
    <row r="161" spans="1:15" ht="11.25" customHeight="1">
      <c r="A161" s="30"/>
      <c r="B161" s="21"/>
      <c r="C161" s="31" t="s">
        <v>11</v>
      </c>
      <c r="D161" s="39">
        <v>30</v>
      </c>
      <c r="E161" s="40">
        <v>12</v>
      </c>
      <c r="F161" s="39">
        <v>36</v>
      </c>
      <c r="G161" s="40">
        <v>15</v>
      </c>
      <c r="H161" s="38">
        <v>44</v>
      </c>
      <c r="I161" s="31">
        <v>17</v>
      </c>
      <c r="J161" s="39">
        <v>72</v>
      </c>
      <c r="K161" s="40">
        <v>18</v>
      </c>
      <c r="L161" s="39">
        <v>65</v>
      </c>
      <c r="M161" s="40">
        <f>24-1</f>
        <v>23</v>
      </c>
      <c r="N161" s="53">
        <f t="shared" si="56"/>
        <v>49.4</v>
      </c>
      <c r="O161" s="42">
        <f t="shared" si="57"/>
        <v>17</v>
      </c>
    </row>
    <row r="162" spans="1:15" ht="11.25" customHeight="1">
      <c r="A162" s="30"/>
      <c r="B162" s="21"/>
      <c r="C162" s="31" t="s">
        <v>71</v>
      </c>
      <c r="D162" s="39">
        <v>0</v>
      </c>
      <c r="E162" s="40">
        <v>0</v>
      </c>
      <c r="F162" s="39">
        <v>0</v>
      </c>
      <c r="G162" s="40">
        <v>0</v>
      </c>
      <c r="H162" s="38">
        <v>0</v>
      </c>
      <c r="I162" s="31">
        <v>0</v>
      </c>
      <c r="J162" s="39">
        <v>0</v>
      </c>
      <c r="K162" s="40">
        <v>0</v>
      </c>
      <c r="L162" s="39">
        <v>2</v>
      </c>
      <c r="M162" s="40">
        <v>0</v>
      </c>
      <c r="N162" s="53">
        <f t="shared" si="56"/>
        <v>0.4</v>
      </c>
      <c r="O162" s="42">
        <f t="shared" si="57"/>
        <v>0</v>
      </c>
    </row>
    <row r="163" spans="1:15" ht="11.25" customHeight="1">
      <c r="A163" s="20"/>
      <c r="B163" s="21"/>
      <c r="C163" s="22" t="s">
        <v>27</v>
      </c>
      <c r="D163" s="44">
        <f aca="true" t="shared" si="58" ref="D163:M163">SUM(D156:D162)</f>
        <v>67</v>
      </c>
      <c r="E163" s="45">
        <f t="shared" si="58"/>
        <v>30</v>
      </c>
      <c r="F163" s="44">
        <f t="shared" si="58"/>
        <v>79</v>
      </c>
      <c r="G163" s="45">
        <f t="shared" si="58"/>
        <v>23</v>
      </c>
      <c r="H163" s="43">
        <f t="shared" si="58"/>
        <v>87</v>
      </c>
      <c r="I163" s="22">
        <f t="shared" si="58"/>
        <v>22</v>
      </c>
      <c r="J163" s="44">
        <f t="shared" si="58"/>
        <v>111</v>
      </c>
      <c r="K163" s="45">
        <f t="shared" si="58"/>
        <v>28</v>
      </c>
      <c r="L163" s="44">
        <f t="shared" si="58"/>
        <v>100</v>
      </c>
      <c r="M163" s="45">
        <f t="shared" si="58"/>
        <v>33</v>
      </c>
      <c r="N163" s="54">
        <f>(H163+J163+L163+D163+F163)/5</f>
        <v>88.8</v>
      </c>
      <c r="O163" s="47">
        <f>(I163+K163+M163+E163+G163)/5</f>
        <v>27.2</v>
      </c>
    </row>
    <row r="164" spans="1:15" ht="11.25" customHeight="1">
      <c r="A164" s="20"/>
      <c r="B164" s="21"/>
      <c r="C164" s="31"/>
      <c r="D164" s="39"/>
      <c r="E164" s="40"/>
      <c r="F164" s="39"/>
      <c r="G164" s="40"/>
      <c r="H164" s="38"/>
      <c r="I164" s="31"/>
      <c r="J164" s="39"/>
      <c r="K164" s="40"/>
      <c r="L164" s="39"/>
      <c r="M164" s="40"/>
      <c r="N164" s="53"/>
      <c r="O164" s="42"/>
    </row>
    <row r="165" spans="1:15" ht="11.25">
      <c r="A165" s="30" t="s">
        <v>33</v>
      </c>
      <c r="B165" s="21">
        <v>1997</v>
      </c>
      <c r="C165" s="31" t="s">
        <v>6</v>
      </c>
      <c r="D165" s="39">
        <v>0</v>
      </c>
      <c r="E165" s="40">
        <v>0</v>
      </c>
      <c r="F165" s="39">
        <v>1</v>
      </c>
      <c r="G165" s="40">
        <v>3</v>
      </c>
      <c r="H165" s="38">
        <v>1</v>
      </c>
      <c r="I165" s="31">
        <v>0</v>
      </c>
      <c r="J165" s="39">
        <v>3</v>
      </c>
      <c r="K165" s="40">
        <v>0</v>
      </c>
      <c r="L165" s="39">
        <v>4</v>
      </c>
      <c r="M165" s="40">
        <v>1</v>
      </c>
      <c r="N165" s="53">
        <f aca="true" t="shared" si="59" ref="N165:N170">AVERAGE(L165,J165,H165,F165,D165)</f>
        <v>1.8</v>
      </c>
      <c r="O165" s="42">
        <f aca="true" t="shared" si="60" ref="O165:O170">AVERAGE(M165,K165,I165,G165,E165)</f>
        <v>0.8</v>
      </c>
    </row>
    <row r="166" spans="1:15" ht="11.25" customHeight="1">
      <c r="A166" s="20"/>
      <c r="B166" s="21"/>
      <c r="C166" s="31" t="s">
        <v>7</v>
      </c>
      <c r="D166" s="39">
        <v>0</v>
      </c>
      <c r="E166" s="40">
        <v>0</v>
      </c>
      <c r="F166" s="39">
        <v>0</v>
      </c>
      <c r="G166" s="40">
        <v>0</v>
      </c>
      <c r="H166" s="38">
        <v>0</v>
      </c>
      <c r="I166" s="31">
        <v>0</v>
      </c>
      <c r="J166" s="39">
        <v>0</v>
      </c>
      <c r="K166" s="40">
        <v>0</v>
      </c>
      <c r="L166" s="39">
        <v>0</v>
      </c>
      <c r="M166" s="40">
        <v>0</v>
      </c>
      <c r="N166" s="53">
        <f t="shared" si="59"/>
        <v>0</v>
      </c>
      <c r="O166" s="42">
        <f t="shared" si="60"/>
        <v>0</v>
      </c>
    </row>
    <row r="167" spans="1:15" ht="11.25" customHeight="1">
      <c r="A167" s="20"/>
      <c r="B167" s="21"/>
      <c r="C167" s="31" t="s">
        <v>8</v>
      </c>
      <c r="D167" s="39">
        <v>0</v>
      </c>
      <c r="E167" s="40">
        <v>0</v>
      </c>
      <c r="F167" s="39">
        <v>0</v>
      </c>
      <c r="G167" s="40">
        <v>0</v>
      </c>
      <c r="H167" s="38">
        <v>0</v>
      </c>
      <c r="I167" s="31">
        <v>0</v>
      </c>
      <c r="J167" s="39">
        <v>0</v>
      </c>
      <c r="K167" s="40">
        <v>0</v>
      </c>
      <c r="L167" s="39">
        <v>0</v>
      </c>
      <c r="M167" s="40">
        <v>0</v>
      </c>
      <c r="N167" s="53">
        <f t="shared" si="59"/>
        <v>0</v>
      </c>
      <c r="O167" s="42">
        <f t="shared" si="60"/>
        <v>0</v>
      </c>
    </row>
    <row r="168" spans="1:15" ht="11.25" customHeight="1">
      <c r="A168" s="20"/>
      <c r="B168" s="21"/>
      <c r="C168" s="31" t="s">
        <v>9</v>
      </c>
      <c r="D168" s="39">
        <v>0</v>
      </c>
      <c r="E168" s="40">
        <v>0</v>
      </c>
      <c r="F168" s="39">
        <v>0</v>
      </c>
      <c r="G168" s="40">
        <v>0</v>
      </c>
      <c r="H168" s="38">
        <v>0</v>
      </c>
      <c r="I168" s="31">
        <v>0</v>
      </c>
      <c r="J168" s="39">
        <v>0</v>
      </c>
      <c r="K168" s="40">
        <v>0</v>
      </c>
      <c r="L168" s="39">
        <v>0</v>
      </c>
      <c r="M168" s="40">
        <v>0</v>
      </c>
      <c r="N168" s="53">
        <f t="shared" si="59"/>
        <v>0</v>
      </c>
      <c r="O168" s="42">
        <f t="shared" si="60"/>
        <v>0</v>
      </c>
    </row>
    <row r="169" spans="1:15" ht="11.25" customHeight="1">
      <c r="A169" s="20"/>
      <c r="B169" s="21"/>
      <c r="C169" s="31" t="s">
        <v>10</v>
      </c>
      <c r="D169" s="39">
        <v>0</v>
      </c>
      <c r="E169" s="40">
        <v>0</v>
      </c>
      <c r="F169" s="39">
        <v>0</v>
      </c>
      <c r="G169" s="40">
        <v>0</v>
      </c>
      <c r="H169" s="38">
        <v>0</v>
      </c>
      <c r="I169" s="31">
        <v>0</v>
      </c>
      <c r="J169" s="39">
        <v>0</v>
      </c>
      <c r="K169" s="40">
        <v>0</v>
      </c>
      <c r="L169" s="39">
        <v>0</v>
      </c>
      <c r="M169" s="40">
        <v>0</v>
      </c>
      <c r="N169" s="53">
        <f t="shared" si="59"/>
        <v>0</v>
      </c>
      <c r="O169" s="42">
        <f t="shared" si="60"/>
        <v>0</v>
      </c>
    </row>
    <row r="170" spans="1:15" ht="11.25" customHeight="1">
      <c r="A170" s="20"/>
      <c r="B170" s="21"/>
      <c r="C170" s="31" t="s">
        <v>11</v>
      </c>
      <c r="D170" s="39">
        <v>0</v>
      </c>
      <c r="E170" s="40">
        <v>0</v>
      </c>
      <c r="F170" s="39">
        <v>0</v>
      </c>
      <c r="G170" s="40">
        <v>1</v>
      </c>
      <c r="H170" s="38">
        <v>2</v>
      </c>
      <c r="I170" s="31">
        <v>1</v>
      </c>
      <c r="J170" s="39">
        <v>1</v>
      </c>
      <c r="K170" s="40">
        <v>1</v>
      </c>
      <c r="L170" s="39">
        <v>2</v>
      </c>
      <c r="M170" s="40">
        <v>1</v>
      </c>
      <c r="N170" s="53">
        <f t="shared" si="59"/>
        <v>1</v>
      </c>
      <c r="O170" s="42">
        <f t="shared" si="60"/>
        <v>0.8</v>
      </c>
    </row>
    <row r="171" spans="1:15" ht="11.25" customHeight="1">
      <c r="A171" s="20"/>
      <c r="B171" s="21"/>
      <c r="C171" s="22" t="s">
        <v>27</v>
      </c>
      <c r="D171" s="44">
        <f aca="true" t="shared" si="61" ref="D171:M171">SUM(D165:D170)</f>
        <v>0</v>
      </c>
      <c r="E171" s="45">
        <f t="shared" si="61"/>
        <v>0</v>
      </c>
      <c r="F171" s="44">
        <f t="shared" si="61"/>
        <v>1</v>
      </c>
      <c r="G171" s="45">
        <f t="shared" si="61"/>
        <v>4</v>
      </c>
      <c r="H171" s="43">
        <f t="shared" si="61"/>
        <v>3</v>
      </c>
      <c r="I171" s="22">
        <f t="shared" si="61"/>
        <v>1</v>
      </c>
      <c r="J171" s="44">
        <f t="shared" si="61"/>
        <v>4</v>
      </c>
      <c r="K171" s="45">
        <f t="shared" si="61"/>
        <v>1</v>
      </c>
      <c r="L171" s="44">
        <f t="shared" si="61"/>
        <v>6</v>
      </c>
      <c r="M171" s="45">
        <f t="shared" si="61"/>
        <v>2</v>
      </c>
      <c r="N171" s="54">
        <f>(H171+J171+L171+D171+F171)/5</f>
        <v>2.8</v>
      </c>
      <c r="O171" s="47">
        <f>(I171+K171+M171+E171+G171)/5</f>
        <v>1.6</v>
      </c>
    </row>
    <row r="172" spans="1:15" ht="11.25" customHeight="1">
      <c r="A172" s="20"/>
      <c r="B172" s="21"/>
      <c r="C172" s="31"/>
      <c r="D172" s="39"/>
      <c r="E172" s="40"/>
      <c r="F172" s="39"/>
      <c r="G172" s="40"/>
      <c r="H172" s="38"/>
      <c r="I172" s="31"/>
      <c r="J172" s="39"/>
      <c r="K172" s="40"/>
      <c r="L172" s="39"/>
      <c r="M172" s="40"/>
      <c r="N172" s="53"/>
      <c r="O172" s="42"/>
    </row>
    <row r="173" spans="1:15" ht="11.25" customHeight="1">
      <c r="A173" s="30" t="s">
        <v>21</v>
      </c>
      <c r="B173" s="21">
        <v>1963</v>
      </c>
      <c r="C173" s="31" t="s">
        <v>6</v>
      </c>
      <c r="D173" s="39">
        <v>7</v>
      </c>
      <c r="E173" s="40">
        <v>8</v>
      </c>
      <c r="F173" s="39">
        <v>5</v>
      </c>
      <c r="G173" s="40">
        <v>8</v>
      </c>
      <c r="H173" s="38">
        <v>6</v>
      </c>
      <c r="I173" s="31">
        <v>6</v>
      </c>
      <c r="J173" s="39">
        <v>4</v>
      </c>
      <c r="K173" s="40">
        <v>4</v>
      </c>
      <c r="L173" s="39">
        <v>7</v>
      </c>
      <c r="M173" s="40">
        <v>6</v>
      </c>
      <c r="N173" s="53">
        <f aca="true" t="shared" si="62" ref="N173:N178">AVERAGE(L173,J173,H173,F173,D173)</f>
        <v>5.8</v>
      </c>
      <c r="O173" s="42">
        <f aca="true" t="shared" si="63" ref="O173:O178">AVERAGE(M173,K173,I173,G173,E173)</f>
        <v>6.4</v>
      </c>
    </row>
    <row r="174" spans="1:15" ht="11.25" customHeight="1">
      <c r="A174" s="30"/>
      <c r="B174" s="21"/>
      <c r="C174" s="31" t="s">
        <v>7</v>
      </c>
      <c r="D174" s="39">
        <v>0</v>
      </c>
      <c r="E174" s="40">
        <v>1</v>
      </c>
      <c r="F174" s="39">
        <v>0</v>
      </c>
      <c r="G174" s="40">
        <v>1</v>
      </c>
      <c r="H174" s="38">
        <v>0</v>
      </c>
      <c r="I174" s="31">
        <v>1</v>
      </c>
      <c r="J174" s="39">
        <v>1</v>
      </c>
      <c r="K174" s="40">
        <v>1</v>
      </c>
      <c r="L174" s="39">
        <v>0</v>
      </c>
      <c r="M174" s="40">
        <v>0</v>
      </c>
      <c r="N174" s="53">
        <f t="shared" si="62"/>
        <v>0.2</v>
      </c>
      <c r="O174" s="42">
        <f t="shared" si="63"/>
        <v>0.8</v>
      </c>
    </row>
    <row r="175" spans="1:15" ht="11.25" customHeight="1">
      <c r="A175" s="30"/>
      <c r="B175" s="21"/>
      <c r="C175" s="31" t="s">
        <v>8</v>
      </c>
      <c r="D175" s="39">
        <v>0</v>
      </c>
      <c r="E175" s="40">
        <v>0</v>
      </c>
      <c r="F175" s="39">
        <v>0</v>
      </c>
      <c r="G175" s="40">
        <v>0</v>
      </c>
      <c r="H175" s="38">
        <v>0</v>
      </c>
      <c r="I175" s="31">
        <v>0</v>
      </c>
      <c r="J175" s="39">
        <v>0</v>
      </c>
      <c r="K175" s="40">
        <v>0</v>
      </c>
      <c r="L175" s="39">
        <v>0</v>
      </c>
      <c r="M175" s="40">
        <v>0</v>
      </c>
      <c r="N175" s="53">
        <f t="shared" si="62"/>
        <v>0</v>
      </c>
      <c r="O175" s="42">
        <f t="shared" si="63"/>
        <v>0</v>
      </c>
    </row>
    <row r="176" spans="1:15" ht="11.25" customHeight="1">
      <c r="A176" s="30"/>
      <c r="B176" s="21"/>
      <c r="C176" s="31" t="s">
        <v>9</v>
      </c>
      <c r="D176" s="39">
        <v>0</v>
      </c>
      <c r="E176" s="40">
        <v>0</v>
      </c>
      <c r="F176" s="39">
        <v>0</v>
      </c>
      <c r="G176" s="40">
        <v>0</v>
      </c>
      <c r="H176" s="38">
        <v>0</v>
      </c>
      <c r="I176" s="31">
        <v>0</v>
      </c>
      <c r="J176" s="39">
        <v>1</v>
      </c>
      <c r="K176" s="40">
        <v>0</v>
      </c>
      <c r="L176" s="39">
        <v>1</v>
      </c>
      <c r="M176" s="40">
        <v>0</v>
      </c>
      <c r="N176" s="53">
        <f t="shared" si="62"/>
        <v>0.4</v>
      </c>
      <c r="O176" s="42">
        <f t="shared" si="63"/>
        <v>0</v>
      </c>
    </row>
    <row r="177" spans="1:15" ht="11.25" customHeight="1">
      <c r="A177" s="30"/>
      <c r="B177" s="21"/>
      <c r="C177" s="31" t="s">
        <v>10</v>
      </c>
      <c r="D177" s="39">
        <v>0</v>
      </c>
      <c r="E177" s="40">
        <v>0</v>
      </c>
      <c r="F177" s="39">
        <v>0</v>
      </c>
      <c r="G177" s="40">
        <v>0</v>
      </c>
      <c r="H177" s="38">
        <v>0</v>
      </c>
      <c r="I177" s="31">
        <v>0</v>
      </c>
      <c r="J177" s="39">
        <v>0</v>
      </c>
      <c r="K177" s="40">
        <v>0</v>
      </c>
      <c r="L177" s="39">
        <v>0</v>
      </c>
      <c r="M177" s="40">
        <v>0</v>
      </c>
      <c r="N177" s="53">
        <f t="shared" si="62"/>
        <v>0</v>
      </c>
      <c r="O177" s="42">
        <f t="shared" si="63"/>
        <v>0</v>
      </c>
    </row>
    <row r="178" spans="1:15" ht="11.25" customHeight="1">
      <c r="A178" s="30"/>
      <c r="B178" s="21"/>
      <c r="C178" s="31" t="s">
        <v>11</v>
      </c>
      <c r="D178" s="39">
        <v>1</v>
      </c>
      <c r="E178" s="40">
        <v>1</v>
      </c>
      <c r="F178" s="39">
        <v>1</v>
      </c>
      <c r="G178" s="40">
        <v>1</v>
      </c>
      <c r="H178" s="38">
        <v>0</v>
      </c>
      <c r="I178" s="31">
        <v>1</v>
      </c>
      <c r="J178" s="39">
        <v>0</v>
      </c>
      <c r="K178" s="40">
        <v>1</v>
      </c>
      <c r="L178" s="39">
        <v>1</v>
      </c>
      <c r="M178" s="40">
        <v>1</v>
      </c>
      <c r="N178" s="53">
        <f t="shared" si="62"/>
        <v>0.6</v>
      </c>
      <c r="O178" s="42">
        <f t="shared" si="63"/>
        <v>1</v>
      </c>
    </row>
    <row r="179" spans="1:15" ht="11.25" customHeight="1">
      <c r="A179" s="30"/>
      <c r="B179" s="21"/>
      <c r="C179" s="22" t="s">
        <v>27</v>
      </c>
      <c r="D179" s="44">
        <f aca="true" t="shared" si="64" ref="D179:M179">SUM(D173:D178)</f>
        <v>8</v>
      </c>
      <c r="E179" s="45">
        <f t="shared" si="64"/>
        <v>10</v>
      </c>
      <c r="F179" s="44">
        <f t="shared" si="64"/>
        <v>6</v>
      </c>
      <c r="G179" s="45">
        <f t="shared" si="64"/>
        <v>10</v>
      </c>
      <c r="H179" s="43">
        <f t="shared" si="64"/>
        <v>6</v>
      </c>
      <c r="I179" s="22">
        <f t="shared" si="64"/>
        <v>8</v>
      </c>
      <c r="J179" s="44">
        <f t="shared" si="64"/>
        <v>6</v>
      </c>
      <c r="K179" s="45">
        <f t="shared" si="64"/>
        <v>6</v>
      </c>
      <c r="L179" s="44">
        <f t="shared" si="64"/>
        <v>9</v>
      </c>
      <c r="M179" s="45">
        <f t="shared" si="64"/>
        <v>7</v>
      </c>
      <c r="N179" s="54">
        <f>(H179+J179+L179+D179+F179)/5</f>
        <v>7</v>
      </c>
      <c r="O179" s="47">
        <f>(I179+K179+M179+E179+G179)/5</f>
        <v>8.2</v>
      </c>
    </row>
    <row r="180" spans="1:15" ht="11.25" customHeight="1">
      <c r="A180" s="30"/>
      <c r="B180" s="21"/>
      <c r="C180" s="31"/>
      <c r="D180" s="39"/>
      <c r="E180" s="40"/>
      <c r="F180" s="39"/>
      <c r="G180" s="40"/>
      <c r="H180" s="38"/>
      <c r="I180" s="31"/>
      <c r="J180" s="39"/>
      <c r="K180" s="40"/>
      <c r="L180" s="39"/>
      <c r="M180" s="40"/>
      <c r="N180" s="53"/>
      <c r="O180" s="42"/>
    </row>
    <row r="181" spans="1:15" ht="11.25" customHeight="1">
      <c r="A181" s="30" t="s">
        <v>22</v>
      </c>
      <c r="B181" s="21">
        <v>1963</v>
      </c>
      <c r="C181" s="31" t="s">
        <v>6</v>
      </c>
      <c r="D181" s="39">
        <v>15</v>
      </c>
      <c r="E181" s="40">
        <v>4</v>
      </c>
      <c r="F181" s="39">
        <v>9</v>
      </c>
      <c r="G181" s="40">
        <v>5</v>
      </c>
      <c r="H181" s="38">
        <v>8</v>
      </c>
      <c r="I181" s="31">
        <v>2</v>
      </c>
      <c r="J181" s="39">
        <v>9</v>
      </c>
      <c r="K181" s="40">
        <v>2</v>
      </c>
      <c r="L181" s="39">
        <v>15</v>
      </c>
      <c r="M181" s="40">
        <v>3</v>
      </c>
      <c r="N181" s="53">
        <f aca="true" t="shared" si="65" ref="N181:N186">AVERAGE(L181,J181,H181,F181,D181)</f>
        <v>11.2</v>
      </c>
      <c r="O181" s="42">
        <f aca="true" t="shared" si="66" ref="O181:O186">AVERAGE(M181,K181,I181,G181,E181)</f>
        <v>3.2</v>
      </c>
    </row>
    <row r="182" spans="1:15" ht="11.25" customHeight="1">
      <c r="A182" s="30"/>
      <c r="B182" s="21"/>
      <c r="C182" s="31" t="s">
        <v>7</v>
      </c>
      <c r="D182" s="39">
        <v>0</v>
      </c>
      <c r="E182" s="40">
        <v>0</v>
      </c>
      <c r="F182" s="39">
        <v>0</v>
      </c>
      <c r="G182" s="40">
        <v>0</v>
      </c>
      <c r="H182" s="38">
        <v>0</v>
      </c>
      <c r="I182" s="31">
        <v>0</v>
      </c>
      <c r="J182" s="39">
        <v>1</v>
      </c>
      <c r="K182" s="40">
        <v>0</v>
      </c>
      <c r="L182" s="39">
        <v>0</v>
      </c>
      <c r="M182" s="40">
        <v>0</v>
      </c>
      <c r="N182" s="53">
        <f t="shared" si="65"/>
        <v>0.2</v>
      </c>
      <c r="O182" s="42">
        <f t="shared" si="66"/>
        <v>0</v>
      </c>
    </row>
    <row r="183" spans="1:15" ht="11.25" customHeight="1">
      <c r="A183" s="30"/>
      <c r="B183" s="21"/>
      <c r="C183" s="31" t="s">
        <v>8</v>
      </c>
      <c r="D183" s="39">
        <v>0</v>
      </c>
      <c r="E183" s="40">
        <v>0</v>
      </c>
      <c r="F183" s="39">
        <v>0</v>
      </c>
      <c r="G183" s="40">
        <v>0</v>
      </c>
      <c r="H183" s="38">
        <v>0</v>
      </c>
      <c r="I183" s="31">
        <v>0</v>
      </c>
      <c r="J183" s="39">
        <v>0</v>
      </c>
      <c r="K183" s="40">
        <v>0</v>
      </c>
      <c r="L183" s="39">
        <v>1</v>
      </c>
      <c r="M183" s="40">
        <v>0</v>
      </c>
      <c r="N183" s="53">
        <f t="shared" si="65"/>
        <v>0.2</v>
      </c>
      <c r="O183" s="42">
        <f t="shared" si="66"/>
        <v>0</v>
      </c>
    </row>
    <row r="184" spans="1:15" ht="11.25" customHeight="1">
      <c r="A184" s="30"/>
      <c r="B184" s="21"/>
      <c r="C184" s="31" t="s">
        <v>9</v>
      </c>
      <c r="D184" s="39">
        <v>0</v>
      </c>
      <c r="E184" s="40">
        <v>0</v>
      </c>
      <c r="F184" s="39">
        <v>0</v>
      </c>
      <c r="G184" s="40">
        <v>0</v>
      </c>
      <c r="H184" s="38">
        <v>1</v>
      </c>
      <c r="I184" s="31">
        <v>0</v>
      </c>
      <c r="J184" s="39">
        <v>1</v>
      </c>
      <c r="K184" s="40">
        <v>0</v>
      </c>
      <c r="L184" s="39">
        <v>0</v>
      </c>
      <c r="M184" s="40">
        <v>0</v>
      </c>
      <c r="N184" s="53">
        <f t="shared" si="65"/>
        <v>0.4</v>
      </c>
      <c r="O184" s="42">
        <f t="shared" si="66"/>
        <v>0</v>
      </c>
    </row>
    <row r="185" spans="1:15" ht="11.25" customHeight="1">
      <c r="A185" s="30"/>
      <c r="B185" s="21"/>
      <c r="C185" s="31" t="s">
        <v>10</v>
      </c>
      <c r="D185" s="39">
        <v>0</v>
      </c>
      <c r="E185" s="40">
        <v>0</v>
      </c>
      <c r="F185" s="39">
        <v>0</v>
      </c>
      <c r="G185" s="40">
        <v>0</v>
      </c>
      <c r="H185" s="38">
        <v>0</v>
      </c>
      <c r="I185" s="31">
        <v>0</v>
      </c>
      <c r="J185" s="39">
        <v>0</v>
      </c>
      <c r="K185" s="40">
        <v>1</v>
      </c>
      <c r="L185" s="39">
        <v>0</v>
      </c>
      <c r="M185" s="40">
        <v>1</v>
      </c>
      <c r="N185" s="53">
        <f t="shared" si="65"/>
        <v>0</v>
      </c>
      <c r="O185" s="42">
        <f t="shared" si="66"/>
        <v>0.4</v>
      </c>
    </row>
    <row r="186" spans="1:15" ht="11.25" customHeight="1">
      <c r="A186" s="30"/>
      <c r="B186" s="21"/>
      <c r="C186" s="31" t="s">
        <v>11</v>
      </c>
      <c r="D186" s="39">
        <v>4</v>
      </c>
      <c r="E186" s="40">
        <v>2</v>
      </c>
      <c r="F186" s="39">
        <v>4</v>
      </c>
      <c r="G186" s="40">
        <v>3</v>
      </c>
      <c r="H186" s="38">
        <v>2</v>
      </c>
      <c r="I186" s="31">
        <v>1</v>
      </c>
      <c r="J186" s="39">
        <v>2</v>
      </c>
      <c r="K186" s="40">
        <v>1</v>
      </c>
      <c r="L186" s="39">
        <v>5</v>
      </c>
      <c r="M186" s="40">
        <v>0</v>
      </c>
      <c r="N186" s="53">
        <f t="shared" si="65"/>
        <v>3.4</v>
      </c>
      <c r="O186" s="42">
        <f t="shared" si="66"/>
        <v>1.4</v>
      </c>
    </row>
    <row r="187" spans="1:15" ht="11.25" customHeight="1">
      <c r="A187" s="30"/>
      <c r="B187" s="21"/>
      <c r="C187" s="22" t="s">
        <v>27</v>
      </c>
      <c r="D187" s="44">
        <f aca="true" t="shared" si="67" ref="D187:M187">SUM(D181:D186)</f>
        <v>19</v>
      </c>
      <c r="E187" s="45">
        <f t="shared" si="67"/>
        <v>6</v>
      </c>
      <c r="F187" s="44">
        <f t="shared" si="67"/>
        <v>13</v>
      </c>
      <c r="G187" s="45">
        <f t="shared" si="67"/>
        <v>8</v>
      </c>
      <c r="H187" s="43">
        <f t="shared" si="67"/>
        <v>11</v>
      </c>
      <c r="I187" s="22">
        <f t="shared" si="67"/>
        <v>3</v>
      </c>
      <c r="J187" s="44">
        <f t="shared" si="67"/>
        <v>13</v>
      </c>
      <c r="K187" s="45">
        <f t="shared" si="67"/>
        <v>4</v>
      </c>
      <c r="L187" s="44">
        <f t="shared" si="67"/>
        <v>21</v>
      </c>
      <c r="M187" s="45">
        <f t="shared" si="67"/>
        <v>4</v>
      </c>
      <c r="N187" s="54">
        <f>(H187+J187+L187+D187+F187)/5</f>
        <v>15.4</v>
      </c>
      <c r="O187" s="47">
        <f>(I187+K187+M187+E187+G187)/5</f>
        <v>5</v>
      </c>
    </row>
    <row r="188" spans="1:15" ht="11.25" customHeight="1">
      <c r="A188" s="30"/>
      <c r="B188" s="21"/>
      <c r="C188" s="31"/>
      <c r="D188" s="39"/>
      <c r="E188" s="40"/>
      <c r="F188" s="39"/>
      <c r="G188" s="40"/>
      <c r="H188" s="38"/>
      <c r="I188" s="31"/>
      <c r="J188" s="39"/>
      <c r="K188" s="40"/>
      <c r="L188" s="39"/>
      <c r="M188" s="40"/>
      <c r="N188" s="53"/>
      <c r="O188" s="42"/>
    </row>
    <row r="189" spans="1:15" ht="11.25" customHeight="1">
      <c r="A189" s="30" t="s">
        <v>23</v>
      </c>
      <c r="B189" s="21">
        <v>1977</v>
      </c>
      <c r="C189" s="31" t="s">
        <v>6</v>
      </c>
      <c r="D189" s="39">
        <v>16</v>
      </c>
      <c r="E189" s="40">
        <v>144</v>
      </c>
      <c r="F189" s="39">
        <v>24</v>
      </c>
      <c r="G189" s="40">
        <v>128</v>
      </c>
      <c r="H189" s="38">
        <v>17</v>
      </c>
      <c r="I189" s="31">
        <v>122</v>
      </c>
      <c r="J189" s="39">
        <v>15</v>
      </c>
      <c r="K189" s="40">
        <v>113</v>
      </c>
      <c r="L189" s="39">
        <v>20</v>
      </c>
      <c r="M189" s="40">
        <v>132</v>
      </c>
      <c r="N189" s="53">
        <f aca="true" t="shared" si="68" ref="N189:N194">AVERAGE(L189,J189,H189,F189,D189)</f>
        <v>18.4</v>
      </c>
      <c r="O189" s="42">
        <f aca="true" t="shared" si="69" ref="O189:O194">AVERAGE(M189,K189,I189,G189,E189)</f>
        <v>127.8</v>
      </c>
    </row>
    <row r="190" spans="1:15" ht="11.25" customHeight="1">
      <c r="A190" s="30"/>
      <c r="B190" s="21"/>
      <c r="C190" s="31" t="s">
        <v>7</v>
      </c>
      <c r="D190" s="39">
        <v>2</v>
      </c>
      <c r="E190" s="40">
        <v>22</v>
      </c>
      <c r="F190" s="39">
        <v>2</v>
      </c>
      <c r="G190" s="40">
        <v>27</v>
      </c>
      <c r="H190" s="38">
        <v>2</v>
      </c>
      <c r="I190" s="31">
        <v>19</v>
      </c>
      <c r="J190" s="39">
        <v>1</v>
      </c>
      <c r="K190" s="40">
        <v>18</v>
      </c>
      <c r="L190" s="39">
        <v>2</v>
      </c>
      <c r="M190" s="40">
        <v>20</v>
      </c>
      <c r="N190" s="53">
        <f t="shared" si="68"/>
        <v>1.8</v>
      </c>
      <c r="O190" s="42">
        <f t="shared" si="69"/>
        <v>21.2</v>
      </c>
    </row>
    <row r="191" spans="1:15" ht="11.25" customHeight="1">
      <c r="A191" s="30"/>
      <c r="B191" s="21"/>
      <c r="C191" s="31" t="s">
        <v>8</v>
      </c>
      <c r="D191" s="39">
        <v>1</v>
      </c>
      <c r="E191" s="40">
        <v>1</v>
      </c>
      <c r="F191" s="39">
        <v>1</v>
      </c>
      <c r="G191" s="40">
        <v>1</v>
      </c>
      <c r="H191" s="38">
        <v>0</v>
      </c>
      <c r="I191" s="31">
        <v>2</v>
      </c>
      <c r="J191" s="39">
        <v>0</v>
      </c>
      <c r="K191" s="40">
        <v>3</v>
      </c>
      <c r="L191" s="39">
        <v>0</v>
      </c>
      <c r="M191" s="40">
        <v>5</v>
      </c>
      <c r="N191" s="53">
        <f t="shared" si="68"/>
        <v>0.4</v>
      </c>
      <c r="O191" s="42">
        <f t="shared" si="69"/>
        <v>2.4</v>
      </c>
    </row>
    <row r="192" spans="1:15" ht="11.25" customHeight="1">
      <c r="A192" s="30"/>
      <c r="B192" s="21"/>
      <c r="C192" s="31" t="s">
        <v>9</v>
      </c>
      <c r="D192" s="39">
        <v>1</v>
      </c>
      <c r="E192" s="40">
        <v>3</v>
      </c>
      <c r="F192" s="39">
        <v>1</v>
      </c>
      <c r="G192" s="40">
        <v>3</v>
      </c>
      <c r="H192" s="38">
        <v>0</v>
      </c>
      <c r="I192" s="31">
        <v>2</v>
      </c>
      <c r="J192" s="39">
        <v>0</v>
      </c>
      <c r="K192" s="40">
        <v>0</v>
      </c>
      <c r="L192" s="39">
        <v>1</v>
      </c>
      <c r="M192" s="40">
        <v>0</v>
      </c>
      <c r="N192" s="53">
        <f t="shared" si="68"/>
        <v>0.6</v>
      </c>
      <c r="O192" s="42">
        <f t="shared" si="69"/>
        <v>1.6</v>
      </c>
    </row>
    <row r="193" spans="1:15" ht="11.25" customHeight="1">
      <c r="A193" s="30"/>
      <c r="B193" s="21"/>
      <c r="C193" s="31" t="s">
        <v>10</v>
      </c>
      <c r="D193" s="39">
        <v>0</v>
      </c>
      <c r="E193" s="40">
        <v>1</v>
      </c>
      <c r="F193" s="39">
        <v>1</v>
      </c>
      <c r="G193" s="40">
        <v>2</v>
      </c>
      <c r="H193" s="38">
        <v>2</v>
      </c>
      <c r="I193" s="31">
        <v>2</v>
      </c>
      <c r="J193" s="39">
        <v>1</v>
      </c>
      <c r="K193" s="40">
        <v>3</v>
      </c>
      <c r="L193" s="39">
        <v>0</v>
      </c>
      <c r="M193" s="40">
        <v>2</v>
      </c>
      <c r="N193" s="53">
        <f t="shared" si="68"/>
        <v>0.8</v>
      </c>
      <c r="O193" s="42">
        <f t="shared" si="69"/>
        <v>2</v>
      </c>
    </row>
    <row r="194" spans="1:15" ht="11.25" customHeight="1">
      <c r="A194" s="30"/>
      <c r="B194" s="21"/>
      <c r="C194" s="31" t="s">
        <v>11</v>
      </c>
      <c r="D194" s="39">
        <v>0</v>
      </c>
      <c r="E194" s="40">
        <v>0</v>
      </c>
      <c r="F194" s="39">
        <v>0</v>
      </c>
      <c r="G194" s="40">
        <v>1</v>
      </c>
      <c r="H194" s="38">
        <v>0</v>
      </c>
      <c r="I194" s="31">
        <v>3</v>
      </c>
      <c r="J194" s="39">
        <v>0</v>
      </c>
      <c r="K194" s="40">
        <v>2</v>
      </c>
      <c r="L194" s="39">
        <v>0</v>
      </c>
      <c r="M194" s="40">
        <v>0</v>
      </c>
      <c r="N194" s="53">
        <f t="shared" si="68"/>
        <v>0</v>
      </c>
      <c r="O194" s="42">
        <f t="shared" si="69"/>
        <v>1.2</v>
      </c>
    </row>
    <row r="195" spans="1:15" ht="11.25" customHeight="1">
      <c r="A195" s="30"/>
      <c r="B195" s="21"/>
      <c r="C195" s="22" t="s">
        <v>27</v>
      </c>
      <c r="D195" s="44">
        <f aca="true" t="shared" si="70" ref="D195:M195">SUM(D189:D194)</f>
        <v>20</v>
      </c>
      <c r="E195" s="45">
        <f t="shared" si="70"/>
        <v>171</v>
      </c>
      <c r="F195" s="44">
        <f t="shared" si="70"/>
        <v>29</v>
      </c>
      <c r="G195" s="45">
        <f t="shared" si="70"/>
        <v>162</v>
      </c>
      <c r="H195" s="43">
        <f t="shared" si="70"/>
        <v>21</v>
      </c>
      <c r="I195" s="22">
        <f t="shared" si="70"/>
        <v>150</v>
      </c>
      <c r="J195" s="44">
        <f t="shared" si="70"/>
        <v>17</v>
      </c>
      <c r="K195" s="45">
        <f t="shared" si="70"/>
        <v>139</v>
      </c>
      <c r="L195" s="44">
        <f t="shared" si="70"/>
        <v>23</v>
      </c>
      <c r="M195" s="45">
        <f t="shared" si="70"/>
        <v>159</v>
      </c>
      <c r="N195" s="54">
        <f>(H195+J195+L195+D195+F195)/5</f>
        <v>22</v>
      </c>
      <c r="O195" s="47">
        <f>(I195+K195+M195+E195+G195)/5</f>
        <v>156.2</v>
      </c>
    </row>
    <row r="196" spans="1:15" ht="11.25" customHeight="1">
      <c r="A196" s="30"/>
      <c r="B196" s="21"/>
      <c r="C196" s="31"/>
      <c r="D196" s="39"/>
      <c r="E196" s="40"/>
      <c r="F196" s="39"/>
      <c r="G196" s="40"/>
      <c r="H196" s="38"/>
      <c r="I196" s="31"/>
      <c r="J196" s="39"/>
      <c r="K196" s="40"/>
      <c r="L196" s="39"/>
      <c r="M196" s="40"/>
      <c r="N196" s="53"/>
      <c r="O196" s="42"/>
    </row>
    <row r="197" spans="1:15" ht="11.25" customHeight="1">
      <c r="A197" s="30" t="s">
        <v>27</v>
      </c>
      <c r="B197" s="21"/>
      <c r="C197" s="31" t="s">
        <v>6</v>
      </c>
      <c r="D197" s="39">
        <f aca="true" t="shared" si="71" ref="D197:G202">D189+D181+D173+D165+D156+D148+D140+D132+D124+D116+D108+D100+D92+D84+D76+D68+D51+D43+D35+D27+D11+D3</f>
        <v>349</v>
      </c>
      <c r="E197" s="40">
        <f t="shared" si="71"/>
        <v>319</v>
      </c>
      <c r="F197" s="39">
        <f t="shared" si="71"/>
        <v>344</v>
      </c>
      <c r="G197" s="40">
        <f t="shared" si="71"/>
        <v>287</v>
      </c>
      <c r="H197" s="38">
        <f aca="true" t="shared" si="72" ref="H197:I202">H189+H181+H173+H165+H156+H148+H140+H132+H124+H116+H108+H100+H92+H84+H76+H68+H51+H43+H35+H27+H11+H3+H20</f>
        <v>322</v>
      </c>
      <c r="I197" s="31">
        <f t="shared" si="72"/>
        <v>285</v>
      </c>
      <c r="J197" s="39">
        <f aca="true" t="shared" si="73" ref="J197:M202">J189+J181+J173+J165+J156+J148+J140+J132+J124+J116+J108+J100+J92+J84+J76+J68+J51+J43+J35+J27+J11+J3+J20+J60</f>
        <v>365</v>
      </c>
      <c r="K197" s="40">
        <f t="shared" si="73"/>
        <v>302</v>
      </c>
      <c r="L197" s="39">
        <f t="shared" si="73"/>
        <v>381</v>
      </c>
      <c r="M197" s="40">
        <f t="shared" si="73"/>
        <v>360</v>
      </c>
      <c r="N197" s="53">
        <f aca="true" t="shared" si="74" ref="N197:N202">AVERAGE(L197,J197,H197,F197,D197)</f>
        <v>352.2</v>
      </c>
      <c r="O197" s="42">
        <f aca="true" t="shared" si="75" ref="O197:O202">AVERAGE(M197,K197,I197,G197,E197)</f>
        <v>310.6</v>
      </c>
    </row>
    <row r="198" spans="1:15" ht="11.25" customHeight="1">
      <c r="A198" s="30"/>
      <c r="B198" s="21"/>
      <c r="C198" s="31" t="s">
        <v>7</v>
      </c>
      <c r="D198" s="39">
        <f t="shared" si="71"/>
        <v>25</v>
      </c>
      <c r="E198" s="40">
        <f t="shared" si="71"/>
        <v>60</v>
      </c>
      <c r="F198" s="39">
        <f t="shared" si="71"/>
        <v>15</v>
      </c>
      <c r="G198" s="40">
        <f t="shared" si="71"/>
        <v>62</v>
      </c>
      <c r="H198" s="38">
        <f t="shared" si="72"/>
        <v>22</v>
      </c>
      <c r="I198" s="31">
        <f t="shared" si="72"/>
        <v>45</v>
      </c>
      <c r="J198" s="39">
        <f t="shared" si="73"/>
        <v>21</v>
      </c>
      <c r="K198" s="40">
        <f t="shared" si="73"/>
        <v>47</v>
      </c>
      <c r="L198" s="39">
        <f t="shared" si="73"/>
        <v>21</v>
      </c>
      <c r="M198" s="40">
        <f t="shared" si="73"/>
        <v>46</v>
      </c>
      <c r="N198" s="53">
        <f t="shared" si="74"/>
        <v>20.8</v>
      </c>
      <c r="O198" s="42">
        <f t="shared" si="75"/>
        <v>52</v>
      </c>
    </row>
    <row r="199" spans="1:15" ht="11.25" customHeight="1">
      <c r="A199" s="30"/>
      <c r="B199" s="21"/>
      <c r="C199" s="31" t="s">
        <v>8</v>
      </c>
      <c r="D199" s="39">
        <f t="shared" si="71"/>
        <v>6</v>
      </c>
      <c r="E199" s="40">
        <f t="shared" si="71"/>
        <v>3</v>
      </c>
      <c r="F199" s="39">
        <f t="shared" si="71"/>
        <v>6</v>
      </c>
      <c r="G199" s="40">
        <f t="shared" si="71"/>
        <v>3</v>
      </c>
      <c r="H199" s="38">
        <f t="shared" si="72"/>
        <v>3</v>
      </c>
      <c r="I199" s="31">
        <f t="shared" si="72"/>
        <v>5</v>
      </c>
      <c r="J199" s="39">
        <f t="shared" si="73"/>
        <v>3</v>
      </c>
      <c r="K199" s="40">
        <f t="shared" si="73"/>
        <v>9</v>
      </c>
      <c r="L199" s="39">
        <f t="shared" si="73"/>
        <v>4</v>
      </c>
      <c r="M199" s="40">
        <f t="shared" si="73"/>
        <v>8</v>
      </c>
      <c r="N199" s="53">
        <f t="shared" si="74"/>
        <v>4.4</v>
      </c>
      <c r="O199" s="42">
        <f t="shared" si="75"/>
        <v>5.6</v>
      </c>
    </row>
    <row r="200" spans="1:15" ht="11.25" customHeight="1">
      <c r="A200" s="30"/>
      <c r="B200" s="21"/>
      <c r="C200" s="31" t="s">
        <v>9</v>
      </c>
      <c r="D200" s="39">
        <f t="shared" si="71"/>
        <v>13</v>
      </c>
      <c r="E200" s="40">
        <f t="shared" si="71"/>
        <v>21</v>
      </c>
      <c r="F200" s="39">
        <f t="shared" si="71"/>
        <v>16</v>
      </c>
      <c r="G200" s="40">
        <f t="shared" si="71"/>
        <v>17</v>
      </c>
      <c r="H200" s="38">
        <f t="shared" si="72"/>
        <v>16</v>
      </c>
      <c r="I200" s="31">
        <f t="shared" si="72"/>
        <v>12</v>
      </c>
      <c r="J200" s="39">
        <f t="shared" si="73"/>
        <v>19</v>
      </c>
      <c r="K200" s="40">
        <f t="shared" si="73"/>
        <v>12</v>
      </c>
      <c r="L200" s="39">
        <f t="shared" si="73"/>
        <v>19</v>
      </c>
      <c r="M200" s="40">
        <f t="shared" si="73"/>
        <v>13</v>
      </c>
      <c r="N200" s="53">
        <f t="shared" si="74"/>
        <v>16.6</v>
      </c>
      <c r="O200" s="42">
        <f t="shared" si="75"/>
        <v>15</v>
      </c>
    </row>
    <row r="201" spans="1:15" ht="11.25" customHeight="1">
      <c r="A201" s="30"/>
      <c r="B201" s="21"/>
      <c r="C201" s="31" t="s">
        <v>10</v>
      </c>
      <c r="D201" s="39">
        <f t="shared" si="71"/>
        <v>2</v>
      </c>
      <c r="E201" s="40">
        <f t="shared" si="71"/>
        <v>2</v>
      </c>
      <c r="F201" s="39">
        <f t="shared" si="71"/>
        <v>3</v>
      </c>
      <c r="G201" s="40">
        <f t="shared" si="71"/>
        <v>3</v>
      </c>
      <c r="H201" s="38">
        <f t="shared" si="72"/>
        <v>5</v>
      </c>
      <c r="I201" s="31">
        <f t="shared" si="72"/>
        <v>6</v>
      </c>
      <c r="J201" s="39">
        <f t="shared" si="73"/>
        <v>5</v>
      </c>
      <c r="K201" s="40">
        <f t="shared" si="73"/>
        <v>9</v>
      </c>
      <c r="L201" s="39">
        <f t="shared" si="73"/>
        <v>3</v>
      </c>
      <c r="M201" s="40">
        <f t="shared" si="73"/>
        <v>11</v>
      </c>
      <c r="N201" s="53">
        <f t="shared" si="74"/>
        <v>3.6</v>
      </c>
      <c r="O201" s="42">
        <f t="shared" si="75"/>
        <v>6.2</v>
      </c>
    </row>
    <row r="202" spans="1:15" ht="11.25" customHeight="1">
      <c r="A202" s="30"/>
      <c r="B202" s="21"/>
      <c r="C202" s="31" t="s">
        <v>11</v>
      </c>
      <c r="D202" s="39">
        <f t="shared" si="71"/>
        <v>89</v>
      </c>
      <c r="E202" s="40">
        <f t="shared" si="71"/>
        <v>31</v>
      </c>
      <c r="F202" s="39">
        <f t="shared" si="71"/>
        <v>104</v>
      </c>
      <c r="G202" s="40">
        <f t="shared" si="71"/>
        <v>45</v>
      </c>
      <c r="H202" s="38">
        <f t="shared" si="72"/>
        <v>124</v>
      </c>
      <c r="I202" s="31">
        <f t="shared" si="72"/>
        <v>50</v>
      </c>
      <c r="J202" s="39">
        <f t="shared" si="73"/>
        <v>174</v>
      </c>
      <c r="K202" s="40">
        <f t="shared" si="73"/>
        <v>56</v>
      </c>
      <c r="L202" s="39">
        <f t="shared" si="73"/>
        <v>173</v>
      </c>
      <c r="M202" s="40">
        <f t="shared" si="73"/>
        <v>60</v>
      </c>
      <c r="N202" s="53">
        <f t="shared" si="74"/>
        <v>132.8</v>
      </c>
      <c r="O202" s="42">
        <f t="shared" si="75"/>
        <v>48.4</v>
      </c>
    </row>
    <row r="203" spans="1:15" ht="11.25" customHeight="1">
      <c r="A203" s="30"/>
      <c r="B203" s="21"/>
      <c r="C203" s="31" t="s">
        <v>71</v>
      </c>
      <c r="D203" s="39">
        <f>SUM(D17,D57,D74,D162)</f>
        <v>0</v>
      </c>
      <c r="E203" s="40">
        <f aca="true" t="shared" si="76" ref="E203:M203">SUM(E17,E57,E74,E162)</f>
        <v>0</v>
      </c>
      <c r="F203" s="39">
        <f t="shared" si="76"/>
        <v>0</v>
      </c>
      <c r="G203" s="40">
        <f t="shared" si="76"/>
        <v>0</v>
      </c>
      <c r="H203" s="38">
        <f t="shared" si="76"/>
        <v>0</v>
      </c>
      <c r="I203" s="31">
        <f t="shared" si="76"/>
        <v>0</v>
      </c>
      <c r="J203" s="39">
        <f t="shared" si="76"/>
        <v>0</v>
      </c>
      <c r="K203" s="40">
        <f t="shared" si="76"/>
        <v>0</v>
      </c>
      <c r="L203" s="39">
        <f t="shared" si="76"/>
        <v>5</v>
      </c>
      <c r="M203" s="40">
        <f t="shared" si="76"/>
        <v>3</v>
      </c>
      <c r="N203" s="53">
        <f>AVERAGE(L203,J203,H203,F203,D203)</f>
        <v>1</v>
      </c>
      <c r="O203" s="42">
        <f>AVERAGE(M203,K203,I203,G203,E203)</f>
        <v>0.6</v>
      </c>
    </row>
    <row r="204" spans="1:15" ht="11.25" customHeight="1">
      <c r="A204" s="30"/>
      <c r="B204" s="21"/>
      <c r="C204" s="22" t="s">
        <v>27</v>
      </c>
      <c r="D204" s="44">
        <f>SUM(D197:D203)</f>
        <v>484</v>
      </c>
      <c r="E204" s="45">
        <f aca="true" t="shared" si="77" ref="E204:K204">SUM(E197:E202)</f>
        <v>436</v>
      </c>
      <c r="F204" s="44">
        <f t="shared" si="77"/>
        <v>488</v>
      </c>
      <c r="G204" s="45">
        <f t="shared" si="77"/>
        <v>417</v>
      </c>
      <c r="H204" s="43">
        <f t="shared" si="77"/>
        <v>492</v>
      </c>
      <c r="I204" s="22">
        <f t="shared" si="77"/>
        <v>403</v>
      </c>
      <c r="J204" s="44">
        <f t="shared" si="77"/>
        <v>587</v>
      </c>
      <c r="K204" s="45">
        <f t="shared" si="77"/>
        <v>435</v>
      </c>
      <c r="L204" s="44">
        <f>SUM(L197:L203)</f>
        <v>606</v>
      </c>
      <c r="M204" s="45">
        <f>SUM(M197:M203)</f>
        <v>501</v>
      </c>
      <c r="N204" s="54">
        <f>(H204+J204+L204+D204+F204)/5</f>
        <v>531.4</v>
      </c>
      <c r="O204" s="47">
        <f>(I204+K204+M204+E204+G204)/5</f>
        <v>438.4</v>
      </c>
    </row>
    <row r="205" spans="1:15" ht="11.25" customHeight="1">
      <c r="A205" s="30"/>
      <c r="B205" s="21"/>
      <c r="C205" s="31"/>
      <c r="D205" s="39"/>
      <c r="E205" s="40"/>
      <c r="F205" s="39"/>
      <c r="G205" s="40"/>
      <c r="H205" s="38"/>
      <c r="I205" s="31"/>
      <c r="J205" s="39"/>
      <c r="K205" s="40"/>
      <c r="L205" s="39"/>
      <c r="M205" s="40"/>
      <c r="N205" s="53"/>
      <c r="O205" s="42"/>
    </row>
  </sheetData>
  <mergeCells count="6">
    <mergeCell ref="N1:O1"/>
    <mergeCell ref="J1:K1"/>
    <mergeCell ref="L1:M1"/>
    <mergeCell ref="D1:E1"/>
    <mergeCell ref="F1:G1"/>
    <mergeCell ref="H1:I1"/>
  </mergeCells>
  <printOptions horizontalCentered="1"/>
  <pageMargins left="0" right="0" top="1" bottom="1" header="0.5" footer="0.5"/>
  <pageSetup horizontalDpi="600" verticalDpi="600" orientation="portrait" scale="98" r:id="rId1"/>
  <headerFooter alignWithMargins="0">
    <oddHeader>&amp;CThe University of Albama in Huntsville
 Table 4.2 Fall Semester Headcounts - Master's Programs</oddHeader>
    <oddFooter>&amp;L&amp;8Office of Institutional Research 
&amp;F (das)&amp;R&amp;8* Race: W = White; A-A = African-American; H = Hispanic;
A/PI = Asian/Pacific Islander; NRA = Nonresident Alien
UNK = Unknown
** Enrollment averages are rounded to nearest whole number</oddFooter>
  </headerFooter>
  <rowBreaks count="4" manualBreakCount="4">
    <brk id="50" max="255" man="1"/>
    <brk id="99" max="255" man="1"/>
    <brk id="147" max="255" man="1"/>
    <brk id="1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workbookViewId="0" topLeftCell="A1">
      <pane ySplit="2" topLeftCell="BM31" activePane="bottomLeft" state="frozen"/>
      <selection pane="topLeft" activeCell="A1" sqref="A1"/>
      <selection pane="bottomLeft" activeCell="R31" sqref="R31"/>
    </sheetView>
  </sheetViews>
  <sheetFormatPr defaultColWidth="9.140625" defaultRowHeight="12.75"/>
  <cols>
    <col min="1" max="1" width="18.140625" style="11" customWidth="1"/>
    <col min="2" max="2" width="9.8515625" style="13" customWidth="1"/>
    <col min="3" max="3" width="6.28125" style="3" customWidth="1"/>
    <col min="4" max="13" width="4.7109375" style="3" customWidth="1"/>
    <col min="14" max="15" width="4.7109375" style="16" customWidth="1"/>
    <col min="16" max="16384" width="9.140625" style="3" customWidth="1"/>
  </cols>
  <sheetData>
    <row r="1" spans="1:15" s="11" customFormat="1" ht="33.75" customHeight="1">
      <c r="A1" s="20" t="s">
        <v>0</v>
      </c>
      <c r="B1" s="21" t="s">
        <v>1</v>
      </c>
      <c r="C1" s="22" t="s">
        <v>2</v>
      </c>
      <c r="D1" s="146">
        <v>1999</v>
      </c>
      <c r="E1" s="147"/>
      <c r="F1" s="143">
        <v>2000</v>
      </c>
      <c r="G1" s="144"/>
      <c r="H1" s="143">
        <v>2001</v>
      </c>
      <c r="I1" s="144"/>
      <c r="J1" s="143">
        <v>2002</v>
      </c>
      <c r="K1" s="144"/>
      <c r="L1" s="143">
        <v>2003</v>
      </c>
      <c r="M1" s="144"/>
      <c r="N1" s="145" t="s">
        <v>3</v>
      </c>
      <c r="O1" s="142"/>
    </row>
    <row r="2" spans="1:15" s="11" customFormat="1" ht="11.25">
      <c r="A2" s="20"/>
      <c r="B2" s="21"/>
      <c r="C2" s="22"/>
      <c r="D2" s="26" t="s">
        <v>4</v>
      </c>
      <c r="E2" s="27" t="s">
        <v>5</v>
      </c>
      <c r="F2" s="26" t="s">
        <v>4</v>
      </c>
      <c r="G2" s="27" t="s">
        <v>5</v>
      </c>
      <c r="H2" s="24" t="s">
        <v>4</v>
      </c>
      <c r="I2" s="25" t="s">
        <v>5</v>
      </c>
      <c r="J2" s="26" t="s">
        <v>4</v>
      </c>
      <c r="K2" s="27" t="s">
        <v>5</v>
      </c>
      <c r="L2" s="26" t="s">
        <v>4</v>
      </c>
      <c r="M2" s="27" t="s">
        <v>5</v>
      </c>
      <c r="N2" s="28" t="s">
        <v>4</v>
      </c>
      <c r="O2" s="29" t="s">
        <v>5</v>
      </c>
    </row>
    <row r="3" spans="1:15" ht="33.75">
      <c r="A3" s="30" t="s">
        <v>37</v>
      </c>
      <c r="B3" s="21">
        <v>2001</v>
      </c>
      <c r="C3" s="31" t="s">
        <v>6</v>
      </c>
      <c r="D3" s="34"/>
      <c r="E3" s="35"/>
      <c r="F3" s="34"/>
      <c r="G3" s="35"/>
      <c r="H3" s="32">
        <v>4</v>
      </c>
      <c r="I3" s="33">
        <v>0</v>
      </c>
      <c r="J3" s="34">
        <v>4</v>
      </c>
      <c r="K3" s="35">
        <v>3</v>
      </c>
      <c r="L3" s="34">
        <v>5</v>
      </c>
      <c r="M3" s="35">
        <v>5</v>
      </c>
      <c r="N3" s="36">
        <f>AVERAGE(D3,F3,H3,J3,L3)</f>
        <v>4.333333333333333</v>
      </c>
      <c r="O3" s="37">
        <f aca="true" t="shared" si="0" ref="O3:O10">AVERAGE(E3,G3,I3,K3,M3)</f>
        <v>2.6666666666666665</v>
      </c>
    </row>
    <row r="4" spans="1:15" ht="11.25">
      <c r="A4" s="20"/>
      <c r="B4" s="21"/>
      <c r="C4" s="31" t="s">
        <v>7</v>
      </c>
      <c r="D4" s="34"/>
      <c r="E4" s="35"/>
      <c r="F4" s="34"/>
      <c r="G4" s="35"/>
      <c r="H4" s="32">
        <v>0</v>
      </c>
      <c r="I4" s="33">
        <v>0</v>
      </c>
      <c r="J4" s="34">
        <v>1</v>
      </c>
      <c r="K4" s="35">
        <v>0</v>
      </c>
      <c r="L4" s="34">
        <v>1</v>
      </c>
      <c r="M4" s="35">
        <v>0</v>
      </c>
      <c r="N4" s="36">
        <f aca="true" t="shared" si="1" ref="N4:N10">AVERAGE(D4,F4,H4,J4,L4)</f>
        <v>0.6666666666666666</v>
      </c>
      <c r="O4" s="37">
        <f t="shared" si="0"/>
        <v>0</v>
      </c>
    </row>
    <row r="5" spans="1:15" ht="11.25">
      <c r="A5" s="20"/>
      <c r="B5" s="21"/>
      <c r="C5" s="31" t="s">
        <v>8</v>
      </c>
      <c r="D5" s="34"/>
      <c r="E5" s="35"/>
      <c r="F5" s="34"/>
      <c r="G5" s="35"/>
      <c r="H5" s="32">
        <v>0</v>
      </c>
      <c r="I5" s="33">
        <v>0</v>
      </c>
      <c r="J5" s="34">
        <v>0</v>
      </c>
      <c r="K5" s="35">
        <v>0</v>
      </c>
      <c r="L5" s="34">
        <v>0</v>
      </c>
      <c r="M5" s="35">
        <v>0</v>
      </c>
      <c r="N5" s="36">
        <f t="shared" si="1"/>
        <v>0</v>
      </c>
      <c r="O5" s="37">
        <f t="shared" si="0"/>
        <v>0</v>
      </c>
    </row>
    <row r="6" spans="1:15" ht="11.25">
      <c r="A6" s="20"/>
      <c r="B6" s="21"/>
      <c r="C6" s="31" t="s">
        <v>9</v>
      </c>
      <c r="D6" s="34"/>
      <c r="E6" s="35"/>
      <c r="F6" s="34"/>
      <c r="G6" s="35"/>
      <c r="H6" s="32">
        <v>0</v>
      </c>
      <c r="I6" s="33">
        <v>0</v>
      </c>
      <c r="J6" s="34">
        <v>0</v>
      </c>
      <c r="K6" s="35">
        <v>0</v>
      </c>
      <c r="L6" s="34">
        <v>0</v>
      </c>
      <c r="M6" s="35">
        <v>0</v>
      </c>
      <c r="N6" s="36">
        <f t="shared" si="1"/>
        <v>0</v>
      </c>
      <c r="O6" s="37">
        <f t="shared" si="0"/>
        <v>0</v>
      </c>
    </row>
    <row r="7" spans="1:15" ht="11.25">
      <c r="A7" s="20"/>
      <c r="B7" s="21"/>
      <c r="C7" s="31" t="s">
        <v>10</v>
      </c>
      <c r="D7" s="34"/>
      <c r="E7" s="35"/>
      <c r="F7" s="34"/>
      <c r="G7" s="35"/>
      <c r="H7" s="32">
        <v>0</v>
      </c>
      <c r="I7" s="33">
        <v>0</v>
      </c>
      <c r="J7" s="34">
        <v>0</v>
      </c>
      <c r="K7" s="35">
        <v>0</v>
      </c>
      <c r="L7" s="34">
        <v>0</v>
      </c>
      <c r="M7" s="35">
        <v>0</v>
      </c>
      <c r="N7" s="36">
        <f t="shared" si="1"/>
        <v>0</v>
      </c>
      <c r="O7" s="37">
        <f t="shared" si="0"/>
        <v>0</v>
      </c>
    </row>
    <row r="8" spans="1:15" ht="11.25">
      <c r="A8" s="20"/>
      <c r="B8" s="21"/>
      <c r="C8" s="31" t="s">
        <v>11</v>
      </c>
      <c r="D8" s="34"/>
      <c r="E8" s="35"/>
      <c r="F8" s="34"/>
      <c r="G8" s="35"/>
      <c r="H8" s="32">
        <v>1</v>
      </c>
      <c r="I8" s="33">
        <v>0</v>
      </c>
      <c r="J8" s="34">
        <v>4</v>
      </c>
      <c r="K8" s="35">
        <v>3</v>
      </c>
      <c r="L8" s="34">
        <v>3</v>
      </c>
      <c r="M8" s="35">
        <v>3</v>
      </c>
      <c r="N8" s="36">
        <f t="shared" si="1"/>
        <v>2.6666666666666665</v>
      </c>
      <c r="O8" s="37">
        <f t="shared" si="0"/>
        <v>2</v>
      </c>
    </row>
    <row r="9" spans="1:15" ht="11.25">
      <c r="A9" s="20"/>
      <c r="B9" s="21"/>
      <c r="C9" s="31" t="s">
        <v>71</v>
      </c>
      <c r="D9" s="34"/>
      <c r="E9" s="35"/>
      <c r="F9" s="34"/>
      <c r="G9" s="35"/>
      <c r="H9" s="32">
        <v>0</v>
      </c>
      <c r="I9" s="33">
        <v>0</v>
      </c>
      <c r="J9" s="34">
        <v>0</v>
      </c>
      <c r="K9" s="35">
        <v>0</v>
      </c>
      <c r="L9" s="34">
        <v>0</v>
      </c>
      <c r="M9" s="35">
        <v>1</v>
      </c>
      <c r="N9" s="36">
        <f>AVERAGE(D9,F9,H9,J9,L9)</f>
        <v>0</v>
      </c>
      <c r="O9" s="37">
        <f>AVERAGE(E9,G9,I9,K9,M9)</f>
        <v>0.3333333333333333</v>
      </c>
    </row>
    <row r="10" spans="1:15" ht="11.25">
      <c r="A10" s="20"/>
      <c r="B10" s="21"/>
      <c r="C10" s="22" t="s">
        <v>27</v>
      </c>
      <c r="D10" s="26"/>
      <c r="E10" s="27"/>
      <c r="F10" s="26"/>
      <c r="G10" s="27"/>
      <c r="H10" s="24">
        <f>SUM(H3:H9)</f>
        <v>5</v>
      </c>
      <c r="I10" s="25">
        <v>0</v>
      </c>
      <c r="J10" s="26">
        <f>SUM(J3:J9)</f>
        <v>9</v>
      </c>
      <c r="K10" s="27">
        <f>SUM(K3:K9)</f>
        <v>6</v>
      </c>
      <c r="L10" s="26">
        <f>SUM(L3:L9)</f>
        <v>9</v>
      </c>
      <c r="M10" s="27">
        <f>SUM(M3:M9)</f>
        <v>9</v>
      </c>
      <c r="N10" s="28">
        <f t="shared" si="1"/>
        <v>7.666666666666667</v>
      </c>
      <c r="O10" s="29">
        <f t="shared" si="0"/>
        <v>5</v>
      </c>
    </row>
    <row r="11" spans="1:15" ht="11.25">
      <c r="A11" s="20"/>
      <c r="B11" s="21"/>
      <c r="C11" s="31"/>
      <c r="D11" s="34"/>
      <c r="E11" s="35"/>
      <c r="F11" s="34"/>
      <c r="G11" s="35"/>
      <c r="H11" s="32"/>
      <c r="I11" s="33"/>
      <c r="J11" s="34"/>
      <c r="K11" s="35"/>
      <c r="L11" s="34"/>
      <c r="M11" s="35"/>
      <c r="N11" s="36"/>
      <c r="O11" s="37"/>
    </row>
    <row r="12" spans="1:15" ht="11.25">
      <c r="A12" s="30" t="s">
        <v>12</v>
      </c>
      <c r="B12" s="21">
        <v>2001</v>
      </c>
      <c r="C12" s="31" t="s">
        <v>6</v>
      </c>
      <c r="D12" s="34"/>
      <c r="E12" s="35"/>
      <c r="F12" s="34"/>
      <c r="G12" s="35"/>
      <c r="H12" s="32"/>
      <c r="I12" s="33"/>
      <c r="J12" s="34">
        <v>1</v>
      </c>
      <c r="K12" s="35">
        <v>0</v>
      </c>
      <c r="L12" s="34">
        <v>2</v>
      </c>
      <c r="M12" s="35">
        <v>2</v>
      </c>
      <c r="N12" s="36">
        <f aca="true" t="shared" si="2" ref="N12:N18">AVERAGE(D12,F12,H12,J12,L12)</f>
        <v>1.5</v>
      </c>
      <c r="O12" s="37">
        <f aca="true" t="shared" si="3" ref="O12:O18">AVERAGE(E12,G12,I12,K12,M12)</f>
        <v>1</v>
      </c>
    </row>
    <row r="13" spans="1:15" ht="11.25">
      <c r="A13" s="20"/>
      <c r="B13" s="21"/>
      <c r="C13" s="31" t="s">
        <v>7</v>
      </c>
      <c r="D13" s="34"/>
      <c r="E13" s="35"/>
      <c r="F13" s="34"/>
      <c r="G13" s="35"/>
      <c r="H13" s="32"/>
      <c r="I13" s="33"/>
      <c r="J13" s="34">
        <v>0</v>
      </c>
      <c r="K13" s="35">
        <v>0</v>
      </c>
      <c r="L13" s="34">
        <v>0</v>
      </c>
      <c r="M13" s="35">
        <v>0</v>
      </c>
      <c r="N13" s="36">
        <f t="shared" si="2"/>
        <v>0</v>
      </c>
      <c r="O13" s="37">
        <f t="shared" si="3"/>
        <v>0</v>
      </c>
    </row>
    <row r="14" spans="1:15" ht="11.25">
      <c r="A14" s="20"/>
      <c r="B14" s="21"/>
      <c r="C14" s="31" t="s">
        <v>8</v>
      </c>
      <c r="D14" s="34"/>
      <c r="E14" s="35"/>
      <c r="F14" s="34"/>
      <c r="G14" s="35"/>
      <c r="H14" s="32"/>
      <c r="I14" s="33"/>
      <c r="J14" s="34">
        <v>0</v>
      </c>
      <c r="K14" s="35">
        <v>0</v>
      </c>
      <c r="L14" s="34">
        <v>0</v>
      </c>
      <c r="M14" s="35">
        <v>0</v>
      </c>
      <c r="N14" s="36">
        <f t="shared" si="2"/>
        <v>0</v>
      </c>
      <c r="O14" s="37">
        <f t="shared" si="3"/>
        <v>0</v>
      </c>
    </row>
    <row r="15" spans="1:15" ht="11.25">
      <c r="A15" s="20"/>
      <c r="B15" s="21"/>
      <c r="C15" s="31" t="s">
        <v>9</v>
      </c>
      <c r="D15" s="34"/>
      <c r="E15" s="35"/>
      <c r="F15" s="34"/>
      <c r="G15" s="35"/>
      <c r="H15" s="32"/>
      <c r="I15" s="33"/>
      <c r="J15" s="34">
        <v>0</v>
      </c>
      <c r="K15" s="35">
        <v>0</v>
      </c>
      <c r="L15" s="34">
        <v>0</v>
      </c>
      <c r="M15" s="35">
        <v>0</v>
      </c>
      <c r="N15" s="36">
        <f t="shared" si="2"/>
        <v>0</v>
      </c>
      <c r="O15" s="37">
        <f t="shared" si="3"/>
        <v>0</v>
      </c>
    </row>
    <row r="16" spans="1:15" ht="11.25">
      <c r="A16" s="20"/>
      <c r="B16" s="21"/>
      <c r="C16" s="31" t="s">
        <v>10</v>
      </c>
      <c r="D16" s="34"/>
      <c r="E16" s="35"/>
      <c r="F16" s="34"/>
      <c r="G16" s="35"/>
      <c r="H16" s="32"/>
      <c r="I16" s="33"/>
      <c r="J16" s="34">
        <v>0</v>
      </c>
      <c r="K16" s="35">
        <v>0</v>
      </c>
      <c r="L16" s="34">
        <v>0</v>
      </c>
      <c r="M16" s="35">
        <v>0</v>
      </c>
      <c r="N16" s="36">
        <f t="shared" si="2"/>
        <v>0</v>
      </c>
      <c r="O16" s="37">
        <f t="shared" si="3"/>
        <v>0</v>
      </c>
    </row>
    <row r="17" spans="1:15" ht="11.25">
      <c r="A17" s="20"/>
      <c r="B17" s="21"/>
      <c r="C17" s="31" t="s">
        <v>11</v>
      </c>
      <c r="D17" s="34"/>
      <c r="E17" s="35"/>
      <c r="F17" s="34"/>
      <c r="G17" s="35"/>
      <c r="H17" s="32"/>
      <c r="I17" s="33"/>
      <c r="J17" s="34">
        <v>3</v>
      </c>
      <c r="K17" s="35">
        <v>0</v>
      </c>
      <c r="L17" s="34">
        <v>2</v>
      </c>
      <c r="M17" s="35">
        <v>1</v>
      </c>
      <c r="N17" s="36">
        <f t="shared" si="2"/>
        <v>2.5</v>
      </c>
      <c r="O17" s="37">
        <f t="shared" si="3"/>
        <v>0.5</v>
      </c>
    </row>
    <row r="18" spans="1:15" ht="11.25">
      <c r="A18" s="20"/>
      <c r="B18" s="21"/>
      <c r="C18" s="31" t="s">
        <v>71</v>
      </c>
      <c r="D18" s="34"/>
      <c r="E18" s="35"/>
      <c r="F18" s="34"/>
      <c r="G18" s="35"/>
      <c r="H18" s="32"/>
      <c r="I18" s="33"/>
      <c r="J18" s="34">
        <v>0</v>
      </c>
      <c r="K18" s="35">
        <v>0</v>
      </c>
      <c r="L18" s="34">
        <v>1</v>
      </c>
      <c r="M18" s="35">
        <v>0</v>
      </c>
      <c r="N18" s="36">
        <f t="shared" si="2"/>
        <v>0.5</v>
      </c>
      <c r="O18" s="37">
        <f t="shared" si="3"/>
        <v>0</v>
      </c>
    </row>
    <row r="19" spans="1:15" ht="11.25">
      <c r="A19" s="20"/>
      <c r="B19" s="21"/>
      <c r="C19" s="22" t="s">
        <v>27</v>
      </c>
      <c r="D19" s="26"/>
      <c r="E19" s="27"/>
      <c r="F19" s="26"/>
      <c r="G19" s="27"/>
      <c r="H19" s="24"/>
      <c r="I19" s="25"/>
      <c r="J19" s="26">
        <f aca="true" t="shared" si="4" ref="J19:O19">SUM(J12:J18)</f>
        <v>4</v>
      </c>
      <c r="K19" s="27">
        <f t="shared" si="4"/>
        <v>0</v>
      </c>
      <c r="L19" s="26">
        <f t="shared" si="4"/>
        <v>5</v>
      </c>
      <c r="M19" s="27">
        <f t="shared" si="4"/>
        <v>3</v>
      </c>
      <c r="N19" s="28">
        <f t="shared" si="4"/>
        <v>4.5</v>
      </c>
      <c r="O19" s="29">
        <f t="shared" si="4"/>
        <v>1.5</v>
      </c>
    </row>
    <row r="20" spans="1:15" ht="11.25">
      <c r="A20" s="20"/>
      <c r="B20" s="21"/>
      <c r="C20" s="31"/>
      <c r="D20" s="34"/>
      <c r="E20" s="35"/>
      <c r="F20" s="34"/>
      <c r="G20" s="35"/>
      <c r="H20" s="32"/>
      <c r="I20" s="33"/>
      <c r="J20" s="34"/>
      <c r="K20" s="35"/>
      <c r="L20" s="34"/>
      <c r="M20" s="35"/>
      <c r="N20" s="36"/>
      <c r="O20" s="37"/>
    </row>
    <row r="21" spans="1:15" ht="22.5">
      <c r="A21" s="30" t="s">
        <v>14</v>
      </c>
      <c r="B21" s="21">
        <v>1987</v>
      </c>
      <c r="C21" s="31" t="s">
        <v>6</v>
      </c>
      <c r="D21" s="39">
        <v>1</v>
      </c>
      <c r="E21" s="40">
        <v>0</v>
      </c>
      <c r="F21" s="39">
        <v>3</v>
      </c>
      <c r="G21" s="40">
        <v>0</v>
      </c>
      <c r="H21" s="38">
        <v>2</v>
      </c>
      <c r="I21" s="31">
        <v>0</v>
      </c>
      <c r="J21" s="39">
        <v>2</v>
      </c>
      <c r="K21" s="40">
        <v>0</v>
      </c>
      <c r="L21" s="39">
        <v>3</v>
      </c>
      <c r="M21" s="40">
        <v>1</v>
      </c>
      <c r="N21" s="41">
        <f aca="true" t="shared" si="5" ref="N21:N27">(H21+J21+L21+D21+F21)/5</f>
        <v>2.2</v>
      </c>
      <c r="O21" s="42">
        <f aca="true" t="shared" si="6" ref="O21:O27">(I21+K21+M21+E21+G21)/5</f>
        <v>0.2</v>
      </c>
    </row>
    <row r="22" spans="1:15" ht="9" customHeight="1">
      <c r="A22" s="30"/>
      <c r="B22" s="21"/>
      <c r="C22" s="31" t="s">
        <v>7</v>
      </c>
      <c r="D22" s="39">
        <v>0</v>
      </c>
      <c r="E22" s="40">
        <v>0</v>
      </c>
      <c r="F22" s="39">
        <v>0</v>
      </c>
      <c r="G22" s="40">
        <v>0</v>
      </c>
      <c r="H22" s="38">
        <v>0</v>
      </c>
      <c r="I22" s="31">
        <v>0</v>
      </c>
      <c r="J22" s="39">
        <v>0</v>
      </c>
      <c r="K22" s="40">
        <v>0</v>
      </c>
      <c r="L22" s="39">
        <v>0</v>
      </c>
      <c r="M22" s="40">
        <v>0</v>
      </c>
      <c r="N22" s="41">
        <f t="shared" si="5"/>
        <v>0</v>
      </c>
      <c r="O22" s="42">
        <f t="shared" si="6"/>
        <v>0</v>
      </c>
    </row>
    <row r="23" spans="1:15" ht="9" customHeight="1">
      <c r="A23" s="30"/>
      <c r="B23" s="21"/>
      <c r="C23" s="31" t="s">
        <v>8</v>
      </c>
      <c r="D23" s="39">
        <v>0</v>
      </c>
      <c r="E23" s="40">
        <v>0</v>
      </c>
      <c r="F23" s="39">
        <v>0</v>
      </c>
      <c r="G23" s="40">
        <v>0</v>
      </c>
      <c r="H23" s="38">
        <v>0</v>
      </c>
      <c r="I23" s="31">
        <v>0</v>
      </c>
      <c r="J23" s="39">
        <v>0</v>
      </c>
      <c r="K23" s="40">
        <v>0</v>
      </c>
      <c r="L23" s="39">
        <v>0</v>
      </c>
      <c r="M23" s="40">
        <v>0</v>
      </c>
      <c r="N23" s="41">
        <f t="shared" si="5"/>
        <v>0</v>
      </c>
      <c r="O23" s="42">
        <f t="shared" si="6"/>
        <v>0</v>
      </c>
    </row>
    <row r="24" spans="1:15" ht="9" customHeight="1">
      <c r="A24" s="30"/>
      <c r="B24" s="21"/>
      <c r="C24" s="31" t="s">
        <v>9</v>
      </c>
      <c r="D24" s="39">
        <v>0</v>
      </c>
      <c r="E24" s="40">
        <v>0</v>
      </c>
      <c r="F24" s="39">
        <v>0</v>
      </c>
      <c r="G24" s="40">
        <v>0</v>
      </c>
      <c r="H24" s="38">
        <v>0</v>
      </c>
      <c r="I24" s="31">
        <v>0</v>
      </c>
      <c r="J24" s="39">
        <v>0</v>
      </c>
      <c r="K24" s="40">
        <v>0</v>
      </c>
      <c r="L24" s="39">
        <v>0</v>
      </c>
      <c r="M24" s="40">
        <v>0</v>
      </c>
      <c r="N24" s="41">
        <f t="shared" si="5"/>
        <v>0</v>
      </c>
      <c r="O24" s="42">
        <f t="shared" si="6"/>
        <v>0</v>
      </c>
    </row>
    <row r="25" spans="1:15" ht="9" customHeight="1">
      <c r="A25" s="30"/>
      <c r="B25" s="21"/>
      <c r="C25" s="31" t="s">
        <v>10</v>
      </c>
      <c r="D25" s="39">
        <v>0</v>
      </c>
      <c r="E25" s="40">
        <v>0</v>
      </c>
      <c r="F25" s="39">
        <v>0</v>
      </c>
      <c r="G25" s="40">
        <v>0</v>
      </c>
      <c r="H25" s="38">
        <v>0</v>
      </c>
      <c r="I25" s="31">
        <v>0</v>
      </c>
      <c r="J25" s="39">
        <v>0</v>
      </c>
      <c r="K25" s="40">
        <v>0</v>
      </c>
      <c r="L25" s="39">
        <v>0</v>
      </c>
      <c r="M25" s="40">
        <v>0</v>
      </c>
      <c r="N25" s="41">
        <f t="shared" si="5"/>
        <v>0</v>
      </c>
      <c r="O25" s="42">
        <f t="shared" si="6"/>
        <v>0</v>
      </c>
    </row>
    <row r="26" spans="1:15" ht="9" customHeight="1">
      <c r="A26" s="30"/>
      <c r="B26" s="21"/>
      <c r="C26" s="31" t="s">
        <v>11</v>
      </c>
      <c r="D26" s="39">
        <v>5</v>
      </c>
      <c r="E26" s="40">
        <v>1</v>
      </c>
      <c r="F26" s="39">
        <v>7</v>
      </c>
      <c r="G26" s="40">
        <v>1</v>
      </c>
      <c r="H26" s="38">
        <v>5</v>
      </c>
      <c r="I26" s="31">
        <v>0</v>
      </c>
      <c r="J26" s="39">
        <v>6</v>
      </c>
      <c r="K26" s="40">
        <v>0</v>
      </c>
      <c r="L26" s="39">
        <v>5</v>
      </c>
      <c r="M26" s="40">
        <v>0</v>
      </c>
      <c r="N26" s="41">
        <f t="shared" si="5"/>
        <v>5.6</v>
      </c>
      <c r="O26" s="42">
        <f t="shared" si="6"/>
        <v>0.4</v>
      </c>
    </row>
    <row r="27" spans="1:15" ht="9" customHeight="1">
      <c r="A27" s="30"/>
      <c r="B27" s="21"/>
      <c r="C27" s="22" t="s">
        <v>27</v>
      </c>
      <c r="D27" s="44">
        <f aca="true" t="shared" si="7" ref="D27:M27">SUM(D21:D26)</f>
        <v>6</v>
      </c>
      <c r="E27" s="45">
        <f t="shared" si="7"/>
        <v>1</v>
      </c>
      <c r="F27" s="44">
        <f t="shared" si="7"/>
        <v>10</v>
      </c>
      <c r="G27" s="45">
        <f t="shared" si="7"/>
        <v>1</v>
      </c>
      <c r="H27" s="43">
        <f t="shared" si="7"/>
        <v>7</v>
      </c>
      <c r="I27" s="22">
        <f t="shared" si="7"/>
        <v>0</v>
      </c>
      <c r="J27" s="44">
        <f t="shared" si="7"/>
        <v>8</v>
      </c>
      <c r="K27" s="45">
        <f t="shared" si="7"/>
        <v>0</v>
      </c>
      <c r="L27" s="44">
        <f t="shared" si="7"/>
        <v>8</v>
      </c>
      <c r="M27" s="45">
        <f t="shared" si="7"/>
        <v>1</v>
      </c>
      <c r="N27" s="46">
        <f t="shared" si="5"/>
        <v>7.8</v>
      </c>
      <c r="O27" s="47">
        <f t="shared" si="6"/>
        <v>0.6</v>
      </c>
    </row>
    <row r="28" spans="1:15" ht="9" customHeight="1">
      <c r="A28" s="30"/>
      <c r="B28" s="21"/>
      <c r="C28" s="31"/>
      <c r="D28" s="39"/>
      <c r="E28" s="40"/>
      <c r="F28" s="39"/>
      <c r="G28" s="40"/>
      <c r="H28" s="38"/>
      <c r="I28" s="31"/>
      <c r="J28" s="39"/>
      <c r="K28" s="40"/>
      <c r="L28" s="39"/>
      <c r="M28" s="40"/>
      <c r="N28" s="41"/>
      <c r="O28" s="42"/>
    </row>
    <row r="29" spans="1:15" ht="11.25">
      <c r="A29" s="30" t="s">
        <v>15</v>
      </c>
      <c r="B29" s="21">
        <v>1971</v>
      </c>
      <c r="C29" s="31" t="s">
        <v>6</v>
      </c>
      <c r="D29" s="39">
        <v>14</v>
      </c>
      <c r="E29" s="40">
        <v>4</v>
      </c>
      <c r="F29" s="39">
        <v>19</v>
      </c>
      <c r="G29" s="40">
        <v>0</v>
      </c>
      <c r="H29" s="38">
        <v>17</v>
      </c>
      <c r="I29" s="31">
        <v>1</v>
      </c>
      <c r="J29" s="39">
        <v>18</v>
      </c>
      <c r="K29" s="40">
        <v>1</v>
      </c>
      <c r="L29" s="39">
        <v>20</v>
      </c>
      <c r="M29" s="40">
        <v>2</v>
      </c>
      <c r="N29" s="41">
        <f aca="true" t="shared" si="8" ref="N29:N36">(H29+J29+L29+D29+F29)/5</f>
        <v>17.6</v>
      </c>
      <c r="O29" s="42">
        <f aca="true" t="shared" si="9" ref="O29:O36">(I29+K29+M29+E29+G29)/5</f>
        <v>1.6</v>
      </c>
    </row>
    <row r="30" spans="1:15" ht="9" customHeight="1">
      <c r="A30" s="30"/>
      <c r="B30" s="21"/>
      <c r="C30" s="31" t="s">
        <v>7</v>
      </c>
      <c r="D30" s="39">
        <v>1</v>
      </c>
      <c r="E30" s="40">
        <v>0</v>
      </c>
      <c r="F30" s="39">
        <v>1</v>
      </c>
      <c r="G30" s="40">
        <v>0</v>
      </c>
      <c r="H30" s="38">
        <v>1</v>
      </c>
      <c r="I30" s="31">
        <v>0</v>
      </c>
      <c r="J30" s="39">
        <v>2</v>
      </c>
      <c r="K30" s="40">
        <v>0</v>
      </c>
      <c r="L30" s="39">
        <v>2</v>
      </c>
      <c r="M30" s="40">
        <v>0</v>
      </c>
      <c r="N30" s="41">
        <f t="shared" si="8"/>
        <v>1.4</v>
      </c>
      <c r="O30" s="42">
        <f t="shared" si="9"/>
        <v>0</v>
      </c>
    </row>
    <row r="31" spans="1:15" ht="9" customHeight="1">
      <c r="A31" s="30"/>
      <c r="B31" s="21"/>
      <c r="C31" s="31" t="s">
        <v>8</v>
      </c>
      <c r="D31" s="39">
        <v>1</v>
      </c>
      <c r="E31" s="40">
        <v>0</v>
      </c>
      <c r="F31" s="39">
        <v>1</v>
      </c>
      <c r="G31" s="40">
        <v>0</v>
      </c>
      <c r="H31" s="38">
        <v>0</v>
      </c>
      <c r="I31" s="31">
        <v>0</v>
      </c>
      <c r="J31" s="39">
        <v>0</v>
      </c>
      <c r="K31" s="40">
        <v>0</v>
      </c>
      <c r="L31" s="39">
        <v>0</v>
      </c>
      <c r="M31" s="40">
        <v>0</v>
      </c>
      <c r="N31" s="41">
        <f t="shared" si="8"/>
        <v>0.4</v>
      </c>
      <c r="O31" s="42">
        <f t="shared" si="9"/>
        <v>0</v>
      </c>
    </row>
    <row r="32" spans="1:15" ht="9" customHeight="1">
      <c r="A32" s="30"/>
      <c r="B32" s="21"/>
      <c r="C32" s="31" t="s">
        <v>9</v>
      </c>
      <c r="D32" s="39">
        <v>2</v>
      </c>
      <c r="E32" s="40">
        <v>0</v>
      </c>
      <c r="F32" s="39">
        <v>2</v>
      </c>
      <c r="G32" s="40">
        <v>0</v>
      </c>
      <c r="H32" s="38">
        <v>4</v>
      </c>
      <c r="I32" s="31">
        <v>0</v>
      </c>
      <c r="J32" s="39">
        <v>2</v>
      </c>
      <c r="K32" s="40">
        <v>0</v>
      </c>
      <c r="L32" s="39">
        <v>1</v>
      </c>
      <c r="M32" s="40">
        <v>1</v>
      </c>
      <c r="N32" s="41">
        <f t="shared" si="8"/>
        <v>2.2</v>
      </c>
      <c r="O32" s="42">
        <f t="shared" si="9"/>
        <v>0.2</v>
      </c>
    </row>
    <row r="33" spans="1:15" ht="9" customHeight="1">
      <c r="A33" s="30"/>
      <c r="B33" s="21"/>
      <c r="C33" s="31" t="s">
        <v>10</v>
      </c>
      <c r="D33" s="39">
        <v>0</v>
      </c>
      <c r="E33" s="40">
        <v>0</v>
      </c>
      <c r="F33" s="39">
        <v>0</v>
      </c>
      <c r="G33" s="40">
        <v>0</v>
      </c>
      <c r="H33" s="38">
        <v>0</v>
      </c>
      <c r="I33" s="31">
        <v>0</v>
      </c>
      <c r="J33" s="39">
        <v>0</v>
      </c>
      <c r="K33" s="40">
        <v>0</v>
      </c>
      <c r="L33" s="39">
        <v>0</v>
      </c>
      <c r="M33" s="40">
        <v>0</v>
      </c>
      <c r="N33" s="41">
        <f t="shared" si="8"/>
        <v>0</v>
      </c>
      <c r="O33" s="42">
        <f t="shared" si="9"/>
        <v>0</v>
      </c>
    </row>
    <row r="34" spans="1:15" ht="9" customHeight="1">
      <c r="A34" s="30"/>
      <c r="B34" s="21"/>
      <c r="C34" s="31" t="s">
        <v>11</v>
      </c>
      <c r="D34" s="39">
        <v>5</v>
      </c>
      <c r="E34" s="40">
        <v>1</v>
      </c>
      <c r="F34" s="39">
        <v>6</v>
      </c>
      <c r="G34" s="40">
        <v>0</v>
      </c>
      <c r="H34" s="38">
        <v>9</v>
      </c>
      <c r="I34" s="31">
        <v>14</v>
      </c>
      <c r="J34" s="39">
        <v>14</v>
      </c>
      <c r="K34" s="40">
        <v>1</v>
      </c>
      <c r="L34" s="39">
        <v>10</v>
      </c>
      <c r="M34" s="40">
        <v>0</v>
      </c>
      <c r="N34" s="41">
        <f t="shared" si="8"/>
        <v>8.8</v>
      </c>
      <c r="O34" s="42">
        <f t="shared" si="9"/>
        <v>3.2</v>
      </c>
    </row>
    <row r="35" spans="1:15" ht="9" customHeight="1">
      <c r="A35" s="30"/>
      <c r="B35" s="21"/>
      <c r="C35" s="31" t="s">
        <v>71</v>
      </c>
      <c r="D35" s="39">
        <v>0</v>
      </c>
      <c r="E35" s="40">
        <v>0</v>
      </c>
      <c r="F35" s="39">
        <v>0</v>
      </c>
      <c r="G35" s="40">
        <v>0</v>
      </c>
      <c r="H35" s="38">
        <v>0</v>
      </c>
      <c r="I35" s="31">
        <v>0</v>
      </c>
      <c r="J35" s="39">
        <v>0</v>
      </c>
      <c r="K35" s="40">
        <v>0</v>
      </c>
      <c r="L35" s="39">
        <v>2</v>
      </c>
      <c r="M35" s="40">
        <v>0</v>
      </c>
      <c r="N35" s="41">
        <f t="shared" si="8"/>
        <v>0.4</v>
      </c>
      <c r="O35" s="42">
        <f t="shared" si="9"/>
        <v>0</v>
      </c>
    </row>
    <row r="36" spans="1:15" ht="9" customHeight="1">
      <c r="A36" s="30"/>
      <c r="B36" s="21"/>
      <c r="C36" s="22" t="s">
        <v>27</v>
      </c>
      <c r="D36" s="44">
        <f aca="true" t="shared" si="10" ref="D36:M36">SUM(D29:D35)</f>
        <v>23</v>
      </c>
      <c r="E36" s="45">
        <f t="shared" si="10"/>
        <v>5</v>
      </c>
      <c r="F36" s="44">
        <f t="shared" si="10"/>
        <v>29</v>
      </c>
      <c r="G36" s="45">
        <f t="shared" si="10"/>
        <v>0</v>
      </c>
      <c r="H36" s="43">
        <f t="shared" si="10"/>
        <v>31</v>
      </c>
      <c r="I36" s="22">
        <f t="shared" si="10"/>
        <v>15</v>
      </c>
      <c r="J36" s="44">
        <f t="shared" si="10"/>
        <v>36</v>
      </c>
      <c r="K36" s="45">
        <f t="shared" si="10"/>
        <v>2</v>
      </c>
      <c r="L36" s="44">
        <f t="shared" si="10"/>
        <v>35</v>
      </c>
      <c r="M36" s="45">
        <f t="shared" si="10"/>
        <v>3</v>
      </c>
      <c r="N36" s="46">
        <f t="shared" si="8"/>
        <v>30.8</v>
      </c>
      <c r="O36" s="47">
        <f t="shared" si="9"/>
        <v>5</v>
      </c>
    </row>
    <row r="37" spans="1:15" ht="9" customHeight="1">
      <c r="A37" s="30"/>
      <c r="B37" s="21"/>
      <c r="C37" s="31"/>
      <c r="D37" s="39"/>
      <c r="E37" s="40"/>
      <c r="F37" s="39"/>
      <c r="G37" s="40"/>
      <c r="H37" s="38"/>
      <c r="I37" s="31"/>
      <c r="J37" s="39"/>
      <c r="K37" s="40"/>
      <c r="L37" s="39"/>
      <c r="M37" s="40"/>
      <c r="N37" s="41"/>
      <c r="O37" s="42"/>
    </row>
    <row r="38" spans="1:15" ht="22.5">
      <c r="A38" s="30" t="s">
        <v>28</v>
      </c>
      <c r="B38" s="21">
        <v>1971</v>
      </c>
      <c r="C38" s="31" t="s">
        <v>6</v>
      </c>
      <c r="D38" s="39">
        <v>51</v>
      </c>
      <c r="E38" s="40">
        <v>11</v>
      </c>
      <c r="F38" s="39">
        <v>50</v>
      </c>
      <c r="G38" s="40">
        <v>20</v>
      </c>
      <c r="H38" s="38">
        <v>50</v>
      </c>
      <c r="I38" s="31">
        <v>18</v>
      </c>
      <c r="J38" s="39">
        <v>57</v>
      </c>
      <c r="K38" s="40">
        <v>19</v>
      </c>
      <c r="L38" s="39">
        <v>59</v>
      </c>
      <c r="M38" s="40">
        <v>19</v>
      </c>
      <c r="N38" s="41">
        <f aca="true" t="shared" si="11" ref="N38:N44">(H38+J38+L38+D38+F38)/5</f>
        <v>53.4</v>
      </c>
      <c r="O38" s="42">
        <f aca="true" t="shared" si="12" ref="O38:O44">(I38+K38+M38+E38+G38)/5</f>
        <v>17.4</v>
      </c>
    </row>
    <row r="39" spans="1:15" ht="9" customHeight="1">
      <c r="A39" s="30"/>
      <c r="B39" s="21"/>
      <c r="C39" s="31" t="s">
        <v>7</v>
      </c>
      <c r="D39" s="39">
        <v>6</v>
      </c>
      <c r="E39" s="40">
        <v>2</v>
      </c>
      <c r="F39" s="39">
        <v>6</v>
      </c>
      <c r="G39" s="40">
        <v>4</v>
      </c>
      <c r="H39" s="38">
        <v>5</v>
      </c>
      <c r="I39" s="31">
        <v>2</v>
      </c>
      <c r="J39" s="39">
        <v>3</v>
      </c>
      <c r="K39" s="40">
        <v>2</v>
      </c>
      <c r="L39" s="39">
        <v>5</v>
      </c>
      <c r="M39" s="40">
        <v>3</v>
      </c>
      <c r="N39" s="41">
        <f t="shared" si="11"/>
        <v>5</v>
      </c>
      <c r="O39" s="42">
        <f t="shared" si="12"/>
        <v>2.6</v>
      </c>
    </row>
    <row r="40" spans="1:15" ht="9" customHeight="1">
      <c r="A40" s="30"/>
      <c r="B40" s="21"/>
      <c r="C40" s="31" t="s">
        <v>8</v>
      </c>
      <c r="D40" s="39">
        <v>2</v>
      </c>
      <c r="E40" s="40">
        <v>0</v>
      </c>
      <c r="F40" s="39">
        <v>1</v>
      </c>
      <c r="G40" s="40">
        <v>0</v>
      </c>
      <c r="H40" s="38">
        <v>0</v>
      </c>
      <c r="I40" s="31">
        <v>0</v>
      </c>
      <c r="J40" s="39">
        <v>1</v>
      </c>
      <c r="K40" s="40">
        <v>0</v>
      </c>
      <c r="L40" s="39">
        <v>0</v>
      </c>
      <c r="M40" s="40">
        <v>0</v>
      </c>
      <c r="N40" s="41">
        <f t="shared" si="11"/>
        <v>0.8</v>
      </c>
      <c r="O40" s="42">
        <f t="shared" si="12"/>
        <v>0</v>
      </c>
    </row>
    <row r="41" spans="1:15" ht="9" customHeight="1">
      <c r="A41" s="30"/>
      <c r="B41" s="21"/>
      <c r="C41" s="31" t="s">
        <v>9</v>
      </c>
      <c r="D41" s="39">
        <v>2</v>
      </c>
      <c r="E41" s="40">
        <v>0</v>
      </c>
      <c r="F41" s="39">
        <v>2</v>
      </c>
      <c r="G41" s="40">
        <v>0</v>
      </c>
      <c r="H41" s="38">
        <v>3</v>
      </c>
      <c r="I41" s="31">
        <v>0</v>
      </c>
      <c r="J41" s="39">
        <v>2</v>
      </c>
      <c r="K41" s="40">
        <v>0</v>
      </c>
      <c r="L41" s="39">
        <v>2</v>
      </c>
      <c r="M41" s="40">
        <v>0</v>
      </c>
      <c r="N41" s="41">
        <f t="shared" si="11"/>
        <v>2.2</v>
      </c>
      <c r="O41" s="42">
        <f t="shared" si="12"/>
        <v>0</v>
      </c>
    </row>
    <row r="42" spans="1:15" ht="9" customHeight="1">
      <c r="A42" s="30"/>
      <c r="B42" s="21"/>
      <c r="C42" s="31" t="s">
        <v>10</v>
      </c>
      <c r="D42" s="39">
        <v>0</v>
      </c>
      <c r="E42" s="40">
        <v>0</v>
      </c>
      <c r="F42" s="39">
        <v>0</v>
      </c>
      <c r="G42" s="40">
        <v>0</v>
      </c>
      <c r="H42" s="38">
        <v>0</v>
      </c>
      <c r="I42" s="31">
        <v>0</v>
      </c>
      <c r="J42" s="39">
        <v>0</v>
      </c>
      <c r="K42" s="40">
        <v>0</v>
      </c>
      <c r="L42" s="39">
        <v>0</v>
      </c>
      <c r="M42" s="40">
        <v>0</v>
      </c>
      <c r="N42" s="41">
        <f t="shared" si="11"/>
        <v>0</v>
      </c>
      <c r="O42" s="42">
        <f t="shared" si="12"/>
        <v>0</v>
      </c>
    </row>
    <row r="43" spans="1:15" ht="9" customHeight="1">
      <c r="A43" s="30"/>
      <c r="B43" s="21"/>
      <c r="C43" s="31" t="s">
        <v>11</v>
      </c>
      <c r="D43" s="39">
        <v>0</v>
      </c>
      <c r="E43" s="40">
        <v>0</v>
      </c>
      <c r="F43" s="39">
        <v>4</v>
      </c>
      <c r="G43" s="40">
        <v>1</v>
      </c>
      <c r="H43" s="38">
        <v>2</v>
      </c>
      <c r="I43" s="31">
        <v>1</v>
      </c>
      <c r="J43" s="39">
        <v>2</v>
      </c>
      <c r="K43" s="40">
        <v>1</v>
      </c>
      <c r="L43" s="39">
        <v>2</v>
      </c>
      <c r="M43" s="40">
        <v>2</v>
      </c>
      <c r="N43" s="41">
        <f t="shared" si="11"/>
        <v>2</v>
      </c>
      <c r="O43" s="42">
        <f t="shared" si="12"/>
        <v>1</v>
      </c>
    </row>
    <row r="44" spans="1:15" ht="9" customHeight="1">
      <c r="A44" s="20"/>
      <c r="B44" s="21"/>
      <c r="C44" s="22" t="s">
        <v>27</v>
      </c>
      <c r="D44" s="44">
        <f aca="true" t="shared" si="13" ref="D44:M44">SUM(D38:D43)</f>
        <v>61</v>
      </c>
      <c r="E44" s="45">
        <f t="shared" si="13"/>
        <v>13</v>
      </c>
      <c r="F44" s="44">
        <f t="shared" si="13"/>
        <v>63</v>
      </c>
      <c r="G44" s="45">
        <f t="shared" si="13"/>
        <v>25</v>
      </c>
      <c r="H44" s="43">
        <f t="shared" si="13"/>
        <v>60</v>
      </c>
      <c r="I44" s="22">
        <f t="shared" si="13"/>
        <v>21</v>
      </c>
      <c r="J44" s="44">
        <f t="shared" si="13"/>
        <v>65</v>
      </c>
      <c r="K44" s="45">
        <f t="shared" si="13"/>
        <v>22</v>
      </c>
      <c r="L44" s="44">
        <f t="shared" si="13"/>
        <v>68</v>
      </c>
      <c r="M44" s="45">
        <f t="shared" si="13"/>
        <v>24</v>
      </c>
      <c r="N44" s="46">
        <f t="shared" si="11"/>
        <v>63.4</v>
      </c>
      <c r="O44" s="47">
        <f t="shared" si="12"/>
        <v>21</v>
      </c>
    </row>
    <row r="45" spans="1:15" ht="9" customHeight="1">
      <c r="A45" s="20"/>
      <c r="B45" s="21"/>
      <c r="C45" s="31"/>
      <c r="D45" s="39"/>
      <c r="E45" s="40"/>
      <c r="F45" s="39"/>
      <c r="G45" s="40"/>
      <c r="H45" s="38"/>
      <c r="I45" s="31"/>
      <c r="J45" s="39"/>
      <c r="K45" s="40"/>
      <c r="L45" s="39"/>
      <c r="M45" s="40"/>
      <c r="N45" s="41"/>
      <c r="O45" s="42"/>
    </row>
    <row r="46" spans="1:15" ht="22.5">
      <c r="A46" s="30" t="s">
        <v>24</v>
      </c>
      <c r="B46" s="21">
        <v>1971</v>
      </c>
      <c r="C46" s="31" t="s">
        <v>6</v>
      </c>
      <c r="D46" s="39">
        <v>15</v>
      </c>
      <c r="E46" s="40">
        <v>2</v>
      </c>
      <c r="F46" s="39">
        <v>14</v>
      </c>
      <c r="G46" s="40">
        <v>2</v>
      </c>
      <c r="H46" s="38">
        <v>12</v>
      </c>
      <c r="I46" s="31">
        <v>2</v>
      </c>
      <c r="J46" s="39">
        <v>18</v>
      </c>
      <c r="K46" s="40">
        <v>3</v>
      </c>
      <c r="L46" s="39">
        <v>18</v>
      </c>
      <c r="M46" s="40">
        <v>2</v>
      </c>
      <c r="N46" s="41">
        <f aca="true" t="shared" si="14" ref="N46:N53">(H46+J46+L46+D46+F46)/5</f>
        <v>15.4</v>
      </c>
      <c r="O46" s="42">
        <f aca="true" t="shared" si="15" ref="O46:O53">(I46+K46+M46+E46+G46)/5</f>
        <v>2.2</v>
      </c>
    </row>
    <row r="47" spans="1:15" ht="9" customHeight="1">
      <c r="A47" s="30"/>
      <c r="B47" s="21"/>
      <c r="C47" s="31" t="s">
        <v>7</v>
      </c>
      <c r="D47" s="39">
        <v>0</v>
      </c>
      <c r="E47" s="40">
        <v>0</v>
      </c>
      <c r="F47" s="39">
        <v>0</v>
      </c>
      <c r="G47" s="40">
        <v>0</v>
      </c>
      <c r="H47" s="38">
        <v>0</v>
      </c>
      <c r="I47" s="31">
        <v>0</v>
      </c>
      <c r="J47" s="39">
        <v>0</v>
      </c>
      <c r="K47" s="40">
        <v>0</v>
      </c>
      <c r="L47" s="39">
        <v>0</v>
      </c>
      <c r="M47" s="40">
        <v>0</v>
      </c>
      <c r="N47" s="41">
        <f t="shared" si="14"/>
        <v>0</v>
      </c>
      <c r="O47" s="42">
        <f t="shared" si="15"/>
        <v>0</v>
      </c>
    </row>
    <row r="48" spans="1:15" ht="9" customHeight="1">
      <c r="A48" s="30"/>
      <c r="B48" s="21"/>
      <c r="C48" s="31" t="s">
        <v>8</v>
      </c>
      <c r="D48" s="39">
        <v>1</v>
      </c>
      <c r="E48" s="40">
        <v>0</v>
      </c>
      <c r="F48" s="39">
        <v>1</v>
      </c>
      <c r="G48" s="40">
        <v>0</v>
      </c>
      <c r="H48" s="38">
        <v>2</v>
      </c>
      <c r="I48" s="31">
        <v>0</v>
      </c>
      <c r="J48" s="39">
        <v>2</v>
      </c>
      <c r="K48" s="40">
        <v>0</v>
      </c>
      <c r="L48" s="39">
        <v>2</v>
      </c>
      <c r="M48" s="40">
        <v>0</v>
      </c>
      <c r="N48" s="41">
        <f t="shared" si="14"/>
        <v>1.6</v>
      </c>
      <c r="O48" s="42">
        <f t="shared" si="15"/>
        <v>0</v>
      </c>
    </row>
    <row r="49" spans="1:15" ht="9" customHeight="1">
      <c r="A49" s="30"/>
      <c r="B49" s="21"/>
      <c r="C49" s="31" t="s">
        <v>9</v>
      </c>
      <c r="D49" s="39">
        <v>1</v>
      </c>
      <c r="E49" s="40">
        <v>0</v>
      </c>
      <c r="F49" s="39">
        <v>1</v>
      </c>
      <c r="G49" s="40">
        <v>0</v>
      </c>
      <c r="H49" s="38">
        <v>1</v>
      </c>
      <c r="I49" s="31">
        <v>0</v>
      </c>
      <c r="J49" s="39">
        <v>0</v>
      </c>
      <c r="K49" s="40">
        <v>0</v>
      </c>
      <c r="L49" s="39">
        <v>1</v>
      </c>
      <c r="M49" s="40">
        <v>0</v>
      </c>
      <c r="N49" s="41">
        <f t="shared" si="14"/>
        <v>0.8</v>
      </c>
      <c r="O49" s="42">
        <f t="shared" si="15"/>
        <v>0</v>
      </c>
    </row>
    <row r="50" spans="1:15" ht="9" customHeight="1">
      <c r="A50" s="30"/>
      <c r="B50" s="21"/>
      <c r="C50" s="31" t="s">
        <v>10</v>
      </c>
      <c r="D50" s="39">
        <v>0</v>
      </c>
      <c r="E50" s="40">
        <v>0</v>
      </c>
      <c r="F50" s="39">
        <v>0</v>
      </c>
      <c r="G50" s="40">
        <v>0</v>
      </c>
      <c r="H50" s="38">
        <v>0</v>
      </c>
      <c r="I50" s="31">
        <v>0</v>
      </c>
      <c r="J50" s="39">
        <v>0</v>
      </c>
      <c r="K50" s="40">
        <v>0</v>
      </c>
      <c r="L50" s="39">
        <v>0</v>
      </c>
      <c r="M50" s="40">
        <v>0</v>
      </c>
      <c r="N50" s="41">
        <f t="shared" si="14"/>
        <v>0</v>
      </c>
      <c r="O50" s="42">
        <f t="shared" si="15"/>
        <v>0</v>
      </c>
    </row>
    <row r="51" spans="1:15" ht="9" customHeight="1">
      <c r="A51" s="30"/>
      <c r="B51" s="21"/>
      <c r="C51" s="31" t="s">
        <v>11</v>
      </c>
      <c r="D51" s="39">
        <v>7</v>
      </c>
      <c r="E51" s="40">
        <v>0</v>
      </c>
      <c r="F51" s="39">
        <v>7</v>
      </c>
      <c r="G51" s="40">
        <v>1</v>
      </c>
      <c r="H51" s="38">
        <v>12</v>
      </c>
      <c r="I51" s="31">
        <v>2</v>
      </c>
      <c r="J51" s="39">
        <v>8</v>
      </c>
      <c r="K51" s="40">
        <v>0</v>
      </c>
      <c r="L51" s="39">
        <v>7</v>
      </c>
      <c r="M51" s="40">
        <v>0</v>
      </c>
      <c r="N51" s="41">
        <f t="shared" si="14"/>
        <v>8.2</v>
      </c>
      <c r="O51" s="42">
        <f t="shared" si="15"/>
        <v>0.6</v>
      </c>
    </row>
    <row r="52" spans="1:15" ht="9" customHeight="1">
      <c r="A52" s="30"/>
      <c r="B52" s="21"/>
      <c r="C52" s="31" t="s">
        <v>71</v>
      </c>
      <c r="D52" s="39">
        <v>0</v>
      </c>
      <c r="E52" s="40">
        <v>0</v>
      </c>
      <c r="F52" s="39">
        <v>0</v>
      </c>
      <c r="G52" s="40">
        <v>0</v>
      </c>
      <c r="H52" s="38">
        <v>0</v>
      </c>
      <c r="I52" s="31">
        <v>0</v>
      </c>
      <c r="J52" s="39">
        <v>0</v>
      </c>
      <c r="K52" s="40">
        <v>0</v>
      </c>
      <c r="L52" s="39">
        <v>0</v>
      </c>
      <c r="M52" s="40">
        <v>1</v>
      </c>
      <c r="N52" s="41">
        <f t="shared" si="14"/>
        <v>0</v>
      </c>
      <c r="O52" s="42">
        <f t="shared" si="15"/>
        <v>0.2</v>
      </c>
    </row>
    <row r="53" spans="1:15" ht="9" customHeight="1">
      <c r="A53" s="30"/>
      <c r="B53" s="21"/>
      <c r="C53" s="22" t="s">
        <v>27</v>
      </c>
      <c r="D53" s="44">
        <f aca="true" t="shared" si="16" ref="D53:M53">SUM(D46:D52)</f>
        <v>24</v>
      </c>
      <c r="E53" s="45">
        <f t="shared" si="16"/>
        <v>2</v>
      </c>
      <c r="F53" s="44">
        <f t="shared" si="16"/>
        <v>23</v>
      </c>
      <c r="G53" s="45">
        <f t="shared" si="16"/>
        <v>3</v>
      </c>
      <c r="H53" s="43">
        <f t="shared" si="16"/>
        <v>27</v>
      </c>
      <c r="I53" s="22">
        <f t="shared" si="16"/>
        <v>4</v>
      </c>
      <c r="J53" s="44">
        <f t="shared" si="16"/>
        <v>28</v>
      </c>
      <c r="K53" s="45">
        <f t="shared" si="16"/>
        <v>3</v>
      </c>
      <c r="L53" s="44">
        <f t="shared" si="16"/>
        <v>28</v>
      </c>
      <c r="M53" s="45">
        <f t="shared" si="16"/>
        <v>3</v>
      </c>
      <c r="N53" s="46">
        <f t="shared" si="14"/>
        <v>26</v>
      </c>
      <c r="O53" s="47">
        <f t="shared" si="15"/>
        <v>3</v>
      </c>
    </row>
    <row r="54" spans="1:15" ht="9" customHeight="1">
      <c r="A54" s="30"/>
      <c r="B54" s="21"/>
      <c r="C54" s="31"/>
      <c r="D54" s="39"/>
      <c r="E54" s="40"/>
      <c r="F54" s="39"/>
      <c r="G54" s="40"/>
      <c r="H54" s="38"/>
      <c r="I54" s="31"/>
      <c r="J54" s="39"/>
      <c r="K54" s="40"/>
      <c r="L54" s="39"/>
      <c r="M54" s="40"/>
      <c r="N54" s="41"/>
      <c r="O54" s="42"/>
    </row>
    <row r="55" spans="1:15" ht="22.5">
      <c r="A55" s="30" t="s">
        <v>34</v>
      </c>
      <c r="B55" s="21">
        <v>1992</v>
      </c>
      <c r="C55" s="31" t="s">
        <v>6</v>
      </c>
      <c r="D55" s="39">
        <v>6</v>
      </c>
      <c r="E55" s="40">
        <v>3</v>
      </c>
      <c r="F55" s="39">
        <v>9</v>
      </c>
      <c r="G55" s="40">
        <v>4</v>
      </c>
      <c r="H55" s="38">
        <v>10</v>
      </c>
      <c r="I55" s="31">
        <v>1</v>
      </c>
      <c r="J55" s="39">
        <v>7</v>
      </c>
      <c r="K55" s="40">
        <v>0</v>
      </c>
      <c r="L55" s="39">
        <v>10</v>
      </c>
      <c r="M55" s="40">
        <v>1</v>
      </c>
      <c r="N55" s="41">
        <f aca="true" t="shared" si="17" ref="N55:N62">(H55+J55+L55+D55+F55)/5</f>
        <v>8.4</v>
      </c>
      <c r="O55" s="42">
        <f aca="true" t="shared" si="18" ref="O55:O62">(I55+K55+M55+E55+G55)/5</f>
        <v>1.8</v>
      </c>
    </row>
    <row r="56" spans="1:15" ht="9" customHeight="1">
      <c r="A56" s="30"/>
      <c r="B56" s="21"/>
      <c r="C56" s="31" t="s">
        <v>7</v>
      </c>
      <c r="D56" s="39">
        <v>0</v>
      </c>
      <c r="E56" s="40">
        <v>1</v>
      </c>
      <c r="F56" s="39">
        <v>0</v>
      </c>
      <c r="G56" s="40">
        <v>1</v>
      </c>
      <c r="H56" s="38">
        <v>0</v>
      </c>
      <c r="I56" s="31">
        <v>0</v>
      </c>
      <c r="J56" s="39">
        <v>1</v>
      </c>
      <c r="K56" s="40">
        <v>0</v>
      </c>
      <c r="L56" s="39">
        <v>1</v>
      </c>
      <c r="M56" s="40">
        <v>0</v>
      </c>
      <c r="N56" s="41">
        <f t="shared" si="17"/>
        <v>0.4</v>
      </c>
      <c r="O56" s="42">
        <f t="shared" si="18"/>
        <v>0.4</v>
      </c>
    </row>
    <row r="57" spans="1:15" ht="9" customHeight="1">
      <c r="A57" s="30"/>
      <c r="B57" s="21"/>
      <c r="C57" s="31" t="s">
        <v>8</v>
      </c>
      <c r="D57" s="39">
        <v>0</v>
      </c>
      <c r="E57" s="40">
        <v>0</v>
      </c>
      <c r="F57" s="39">
        <v>0</v>
      </c>
      <c r="G57" s="40">
        <v>0</v>
      </c>
      <c r="H57" s="38">
        <v>0</v>
      </c>
      <c r="I57" s="31">
        <v>0</v>
      </c>
      <c r="J57" s="39">
        <v>0</v>
      </c>
      <c r="K57" s="40">
        <v>0</v>
      </c>
      <c r="L57" s="39">
        <v>0</v>
      </c>
      <c r="M57" s="40">
        <v>0</v>
      </c>
      <c r="N57" s="41">
        <f t="shared" si="17"/>
        <v>0</v>
      </c>
      <c r="O57" s="42">
        <f t="shared" si="18"/>
        <v>0</v>
      </c>
    </row>
    <row r="58" spans="1:15" ht="9" customHeight="1">
      <c r="A58" s="30"/>
      <c r="B58" s="21"/>
      <c r="C58" s="31" t="s">
        <v>9</v>
      </c>
      <c r="D58" s="39">
        <v>1</v>
      </c>
      <c r="E58" s="40">
        <v>0</v>
      </c>
      <c r="F58" s="39">
        <v>0</v>
      </c>
      <c r="G58" s="40">
        <v>0</v>
      </c>
      <c r="H58" s="38">
        <v>0</v>
      </c>
      <c r="I58" s="31">
        <v>0</v>
      </c>
      <c r="J58" s="39">
        <v>0</v>
      </c>
      <c r="K58" s="40">
        <v>0</v>
      </c>
      <c r="L58" s="39">
        <v>1</v>
      </c>
      <c r="M58" s="40">
        <v>0</v>
      </c>
      <c r="N58" s="41">
        <f t="shared" si="17"/>
        <v>0.4</v>
      </c>
      <c r="O58" s="42">
        <f t="shared" si="18"/>
        <v>0</v>
      </c>
    </row>
    <row r="59" spans="1:15" ht="9" customHeight="1">
      <c r="A59" s="30"/>
      <c r="B59" s="21"/>
      <c r="C59" s="31" t="s">
        <v>10</v>
      </c>
      <c r="D59" s="39">
        <v>0</v>
      </c>
      <c r="E59" s="40">
        <v>0</v>
      </c>
      <c r="F59" s="39">
        <v>0</v>
      </c>
      <c r="G59" s="40">
        <v>0</v>
      </c>
      <c r="H59" s="38">
        <v>0</v>
      </c>
      <c r="I59" s="31">
        <v>0</v>
      </c>
      <c r="J59" s="39">
        <v>0</v>
      </c>
      <c r="K59" s="40">
        <v>0</v>
      </c>
      <c r="L59" s="39">
        <v>0</v>
      </c>
      <c r="M59" s="40">
        <v>0</v>
      </c>
      <c r="N59" s="41">
        <f t="shared" si="17"/>
        <v>0</v>
      </c>
      <c r="O59" s="42">
        <f t="shared" si="18"/>
        <v>0</v>
      </c>
    </row>
    <row r="60" spans="1:15" ht="9" customHeight="1">
      <c r="A60" s="30"/>
      <c r="B60" s="21"/>
      <c r="C60" s="31" t="s">
        <v>11</v>
      </c>
      <c r="D60" s="39">
        <v>5</v>
      </c>
      <c r="E60" s="40">
        <v>4</v>
      </c>
      <c r="F60" s="39">
        <v>4</v>
      </c>
      <c r="G60" s="40">
        <v>3</v>
      </c>
      <c r="H60" s="38">
        <v>5</v>
      </c>
      <c r="I60" s="31">
        <v>5</v>
      </c>
      <c r="J60" s="39">
        <v>6</v>
      </c>
      <c r="K60" s="40">
        <v>8</v>
      </c>
      <c r="L60" s="39">
        <v>9</v>
      </c>
      <c r="M60" s="40">
        <v>7</v>
      </c>
      <c r="N60" s="41">
        <f t="shared" si="17"/>
        <v>5.8</v>
      </c>
      <c r="O60" s="42">
        <f t="shared" si="18"/>
        <v>5.4</v>
      </c>
    </row>
    <row r="61" spans="1:15" ht="9" customHeight="1">
      <c r="A61" s="30"/>
      <c r="B61" s="21"/>
      <c r="C61" s="31" t="s">
        <v>71</v>
      </c>
      <c r="D61" s="39">
        <v>0</v>
      </c>
      <c r="E61" s="40">
        <v>0</v>
      </c>
      <c r="F61" s="39">
        <v>0</v>
      </c>
      <c r="G61" s="40">
        <v>0</v>
      </c>
      <c r="H61" s="38">
        <v>0</v>
      </c>
      <c r="I61" s="31">
        <v>0</v>
      </c>
      <c r="J61" s="39">
        <v>0</v>
      </c>
      <c r="K61" s="40">
        <v>0</v>
      </c>
      <c r="L61" s="39">
        <v>0</v>
      </c>
      <c r="M61" s="40">
        <v>1</v>
      </c>
      <c r="N61" s="41">
        <f t="shared" si="17"/>
        <v>0</v>
      </c>
      <c r="O61" s="42">
        <f t="shared" si="18"/>
        <v>0.2</v>
      </c>
    </row>
    <row r="62" spans="1:15" ht="9" customHeight="1">
      <c r="A62" s="30"/>
      <c r="B62" s="21"/>
      <c r="C62" s="22" t="s">
        <v>27</v>
      </c>
      <c r="D62" s="44">
        <f aca="true" t="shared" si="19" ref="D62:M62">SUM(D55:D61)</f>
        <v>12</v>
      </c>
      <c r="E62" s="45">
        <f t="shared" si="19"/>
        <v>8</v>
      </c>
      <c r="F62" s="44">
        <f t="shared" si="19"/>
        <v>13</v>
      </c>
      <c r="G62" s="45">
        <f t="shared" si="19"/>
        <v>8</v>
      </c>
      <c r="H62" s="43">
        <f t="shared" si="19"/>
        <v>15</v>
      </c>
      <c r="I62" s="22">
        <f t="shared" si="19"/>
        <v>6</v>
      </c>
      <c r="J62" s="44">
        <f t="shared" si="19"/>
        <v>14</v>
      </c>
      <c r="K62" s="45">
        <f t="shared" si="19"/>
        <v>8</v>
      </c>
      <c r="L62" s="44">
        <f t="shared" si="19"/>
        <v>21</v>
      </c>
      <c r="M62" s="45">
        <f t="shared" si="19"/>
        <v>9</v>
      </c>
      <c r="N62" s="46">
        <f t="shared" si="17"/>
        <v>15</v>
      </c>
      <c r="O62" s="47">
        <f t="shared" si="18"/>
        <v>7.8</v>
      </c>
    </row>
    <row r="63" spans="1:15" ht="9" customHeight="1">
      <c r="A63" s="30"/>
      <c r="B63" s="21"/>
      <c r="C63" s="31"/>
      <c r="D63" s="39"/>
      <c r="E63" s="40"/>
      <c r="F63" s="39"/>
      <c r="G63" s="40"/>
      <c r="H63" s="38"/>
      <c r="I63" s="31"/>
      <c r="J63" s="39"/>
      <c r="K63" s="40"/>
      <c r="L63" s="39"/>
      <c r="M63" s="40"/>
      <c r="N63" s="41"/>
      <c r="O63" s="42"/>
    </row>
    <row r="64" spans="1:15" ht="11.25">
      <c r="A64" s="30" t="s">
        <v>30</v>
      </c>
      <c r="B64" s="21">
        <v>1993</v>
      </c>
      <c r="C64" s="31" t="s">
        <v>6</v>
      </c>
      <c r="D64" s="39">
        <v>8</v>
      </c>
      <c r="E64" s="40">
        <v>1</v>
      </c>
      <c r="F64" s="39">
        <v>3</v>
      </c>
      <c r="G64" s="40">
        <v>3</v>
      </c>
      <c r="H64" s="38">
        <v>3</v>
      </c>
      <c r="I64" s="31">
        <v>3</v>
      </c>
      <c r="J64" s="39">
        <v>1</v>
      </c>
      <c r="K64" s="40">
        <v>3</v>
      </c>
      <c r="L64" s="39">
        <v>3</v>
      </c>
      <c r="M64" s="40">
        <v>4</v>
      </c>
      <c r="N64" s="41">
        <f aca="true" t="shared" si="20" ref="N64:N70">(H64+J64+L64+D64+F64)/5</f>
        <v>3.6</v>
      </c>
      <c r="O64" s="42">
        <f aca="true" t="shared" si="21" ref="O64:O70">(I64+K64+M64+E64+G64)/5</f>
        <v>2.8</v>
      </c>
    </row>
    <row r="65" spans="1:15" ht="9" customHeight="1">
      <c r="A65" s="30"/>
      <c r="B65" s="21"/>
      <c r="C65" s="31" t="s">
        <v>7</v>
      </c>
      <c r="D65" s="39">
        <v>0</v>
      </c>
      <c r="E65" s="40">
        <v>0</v>
      </c>
      <c r="F65" s="39">
        <v>0</v>
      </c>
      <c r="G65" s="40">
        <v>0</v>
      </c>
      <c r="H65" s="38">
        <v>0</v>
      </c>
      <c r="I65" s="31">
        <v>0</v>
      </c>
      <c r="J65" s="39">
        <v>0</v>
      </c>
      <c r="K65" s="40">
        <v>0</v>
      </c>
      <c r="L65" s="39">
        <v>0</v>
      </c>
      <c r="M65" s="40">
        <v>0</v>
      </c>
      <c r="N65" s="41">
        <f t="shared" si="20"/>
        <v>0</v>
      </c>
      <c r="O65" s="42">
        <f t="shared" si="21"/>
        <v>0</v>
      </c>
    </row>
    <row r="66" spans="1:15" ht="9" customHeight="1">
      <c r="A66" s="30"/>
      <c r="B66" s="21"/>
      <c r="C66" s="31" t="s">
        <v>8</v>
      </c>
      <c r="D66" s="39">
        <v>0</v>
      </c>
      <c r="E66" s="40">
        <v>1</v>
      </c>
      <c r="F66" s="39">
        <v>0</v>
      </c>
      <c r="G66" s="40">
        <v>1</v>
      </c>
      <c r="H66" s="38">
        <v>0</v>
      </c>
      <c r="I66" s="31">
        <v>1</v>
      </c>
      <c r="J66" s="39">
        <v>0</v>
      </c>
      <c r="K66" s="40">
        <v>2</v>
      </c>
      <c r="L66" s="39">
        <v>0</v>
      </c>
      <c r="M66" s="40">
        <v>1</v>
      </c>
      <c r="N66" s="41">
        <f t="shared" si="20"/>
        <v>0</v>
      </c>
      <c r="O66" s="42">
        <f t="shared" si="21"/>
        <v>1.2</v>
      </c>
    </row>
    <row r="67" spans="1:15" ht="9" customHeight="1">
      <c r="A67" s="30"/>
      <c r="B67" s="21"/>
      <c r="C67" s="31" t="s">
        <v>9</v>
      </c>
      <c r="D67" s="39">
        <v>0</v>
      </c>
      <c r="E67" s="40">
        <v>0</v>
      </c>
      <c r="F67" s="39">
        <v>0</v>
      </c>
      <c r="G67" s="40">
        <v>0</v>
      </c>
      <c r="H67" s="38">
        <v>0</v>
      </c>
      <c r="I67" s="31">
        <v>0</v>
      </c>
      <c r="J67" s="39">
        <v>0</v>
      </c>
      <c r="K67" s="40">
        <v>0</v>
      </c>
      <c r="L67" s="39">
        <v>0</v>
      </c>
      <c r="M67" s="40">
        <v>0</v>
      </c>
      <c r="N67" s="41">
        <f t="shared" si="20"/>
        <v>0</v>
      </c>
      <c r="O67" s="42">
        <f t="shared" si="21"/>
        <v>0</v>
      </c>
    </row>
    <row r="68" spans="1:15" ht="9" customHeight="1">
      <c r="A68" s="30"/>
      <c r="B68" s="21"/>
      <c r="C68" s="31" t="s">
        <v>10</v>
      </c>
      <c r="D68" s="39">
        <v>0</v>
      </c>
      <c r="E68" s="40">
        <v>0</v>
      </c>
      <c r="F68" s="39">
        <v>0</v>
      </c>
      <c r="G68" s="40">
        <v>0</v>
      </c>
      <c r="H68" s="38">
        <v>0</v>
      </c>
      <c r="I68" s="31">
        <v>0</v>
      </c>
      <c r="J68" s="39">
        <v>0</v>
      </c>
      <c r="K68" s="40">
        <v>0</v>
      </c>
      <c r="L68" s="39">
        <v>0</v>
      </c>
      <c r="M68" s="40">
        <v>0</v>
      </c>
      <c r="N68" s="41">
        <f t="shared" si="20"/>
        <v>0</v>
      </c>
      <c r="O68" s="42">
        <f t="shared" si="21"/>
        <v>0</v>
      </c>
    </row>
    <row r="69" spans="1:15" ht="9" customHeight="1">
      <c r="A69" s="30"/>
      <c r="B69" s="21"/>
      <c r="C69" s="31" t="s">
        <v>11</v>
      </c>
      <c r="D69" s="39">
        <v>9</v>
      </c>
      <c r="E69" s="40">
        <v>3</v>
      </c>
      <c r="F69" s="39">
        <v>6</v>
      </c>
      <c r="G69" s="40">
        <v>2</v>
      </c>
      <c r="H69" s="38">
        <v>6</v>
      </c>
      <c r="I69" s="31">
        <v>3</v>
      </c>
      <c r="J69" s="39">
        <v>8</v>
      </c>
      <c r="K69" s="40">
        <v>5</v>
      </c>
      <c r="L69" s="39">
        <v>8</v>
      </c>
      <c r="M69" s="40">
        <v>3</v>
      </c>
      <c r="N69" s="41">
        <f t="shared" si="20"/>
        <v>7.4</v>
      </c>
      <c r="O69" s="42">
        <f t="shared" si="21"/>
        <v>3.2</v>
      </c>
    </row>
    <row r="70" spans="1:15" ht="9" customHeight="1">
      <c r="A70" s="30"/>
      <c r="B70" s="21"/>
      <c r="C70" s="22" t="s">
        <v>27</v>
      </c>
      <c r="D70" s="44">
        <f aca="true" t="shared" si="22" ref="D70:M70">SUM(D64:D69)</f>
        <v>17</v>
      </c>
      <c r="E70" s="45">
        <f t="shared" si="22"/>
        <v>5</v>
      </c>
      <c r="F70" s="44">
        <f t="shared" si="22"/>
        <v>9</v>
      </c>
      <c r="G70" s="45">
        <f t="shared" si="22"/>
        <v>6</v>
      </c>
      <c r="H70" s="43">
        <f t="shared" si="22"/>
        <v>9</v>
      </c>
      <c r="I70" s="22">
        <f t="shared" si="22"/>
        <v>7</v>
      </c>
      <c r="J70" s="44">
        <f t="shared" si="22"/>
        <v>9</v>
      </c>
      <c r="K70" s="45">
        <f t="shared" si="22"/>
        <v>10</v>
      </c>
      <c r="L70" s="44">
        <f t="shared" si="22"/>
        <v>11</v>
      </c>
      <c r="M70" s="45">
        <f t="shared" si="22"/>
        <v>8</v>
      </c>
      <c r="N70" s="46">
        <f t="shared" si="20"/>
        <v>11</v>
      </c>
      <c r="O70" s="47">
        <f t="shared" si="21"/>
        <v>7.2</v>
      </c>
    </row>
    <row r="71" spans="1:15" ht="9" customHeight="1">
      <c r="A71" s="30"/>
      <c r="B71" s="21"/>
      <c r="C71" s="31"/>
      <c r="D71" s="39"/>
      <c r="E71" s="40"/>
      <c r="F71" s="39"/>
      <c r="G71" s="40"/>
      <c r="H71" s="38"/>
      <c r="I71" s="31"/>
      <c r="J71" s="39"/>
      <c r="K71" s="40"/>
      <c r="L71" s="39"/>
      <c r="M71" s="40"/>
      <c r="N71" s="41"/>
      <c r="O71" s="42"/>
    </row>
    <row r="72" spans="1:15" ht="11.25">
      <c r="A72" s="30" t="s">
        <v>32</v>
      </c>
      <c r="B72" s="21">
        <v>1981</v>
      </c>
      <c r="C72" s="31" t="s">
        <v>6</v>
      </c>
      <c r="D72" s="39">
        <v>1</v>
      </c>
      <c r="E72" s="40">
        <v>1</v>
      </c>
      <c r="F72" s="39">
        <v>3</v>
      </c>
      <c r="G72" s="40">
        <v>2</v>
      </c>
      <c r="H72" s="38">
        <v>4</v>
      </c>
      <c r="I72" s="31">
        <v>2</v>
      </c>
      <c r="J72" s="39">
        <v>4</v>
      </c>
      <c r="K72" s="40">
        <v>5</v>
      </c>
      <c r="L72" s="39">
        <v>9</v>
      </c>
      <c r="M72" s="40">
        <v>5</v>
      </c>
      <c r="N72" s="41">
        <f aca="true" t="shared" si="23" ref="N72:N78">(H72+J72+L72+D72+F72)/5</f>
        <v>4.2</v>
      </c>
      <c r="O72" s="42">
        <f aca="true" t="shared" si="24" ref="O72:O78">(I72+K72+M72+E72+G72)/5</f>
        <v>3</v>
      </c>
    </row>
    <row r="73" spans="1:15" ht="9" customHeight="1">
      <c r="A73" s="30"/>
      <c r="B73" s="21"/>
      <c r="C73" s="31" t="s">
        <v>7</v>
      </c>
      <c r="D73" s="39">
        <v>2</v>
      </c>
      <c r="E73" s="40">
        <v>0</v>
      </c>
      <c r="F73" s="39">
        <v>1</v>
      </c>
      <c r="G73" s="40">
        <v>0</v>
      </c>
      <c r="H73" s="38">
        <v>2</v>
      </c>
      <c r="I73" s="31">
        <v>0</v>
      </c>
      <c r="J73" s="39">
        <v>2</v>
      </c>
      <c r="K73" s="40">
        <v>0</v>
      </c>
      <c r="L73" s="39">
        <v>1</v>
      </c>
      <c r="M73" s="40">
        <v>0</v>
      </c>
      <c r="N73" s="41">
        <f t="shared" si="23"/>
        <v>1.6</v>
      </c>
      <c r="O73" s="42">
        <f t="shared" si="24"/>
        <v>0</v>
      </c>
    </row>
    <row r="74" spans="1:15" ht="9" customHeight="1">
      <c r="A74" s="30"/>
      <c r="B74" s="21"/>
      <c r="C74" s="31" t="s">
        <v>8</v>
      </c>
      <c r="D74" s="39">
        <v>0</v>
      </c>
      <c r="E74" s="40">
        <v>0</v>
      </c>
      <c r="F74" s="39">
        <v>0</v>
      </c>
      <c r="G74" s="40">
        <v>0</v>
      </c>
      <c r="H74" s="38">
        <v>0</v>
      </c>
      <c r="I74" s="31">
        <v>0</v>
      </c>
      <c r="J74" s="39">
        <v>1</v>
      </c>
      <c r="K74" s="40">
        <v>0</v>
      </c>
      <c r="L74" s="39">
        <v>1</v>
      </c>
      <c r="M74" s="40">
        <v>0</v>
      </c>
      <c r="N74" s="41">
        <f t="shared" si="23"/>
        <v>0.4</v>
      </c>
      <c r="O74" s="42">
        <f t="shared" si="24"/>
        <v>0</v>
      </c>
    </row>
    <row r="75" spans="1:15" ht="9" customHeight="1">
      <c r="A75" s="30"/>
      <c r="B75" s="21"/>
      <c r="C75" s="31" t="s">
        <v>9</v>
      </c>
      <c r="D75" s="39">
        <v>0</v>
      </c>
      <c r="E75" s="40">
        <v>1</v>
      </c>
      <c r="F75" s="39">
        <v>0</v>
      </c>
      <c r="G75" s="40">
        <v>1</v>
      </c>
      <c r="H75" s="38">
        <v>1</v>
      </c>
      <c r="I75" s="31">
        <v>2</v>
      </c>
      <c r="J75" s="39">
        <v>0</v>
      </c>
      <c r="K75" s="40">
        <v>1</v>
      </c>
      <c r="L75" s="39">
        <v>0</v>
      </c>
      <c r="M75" s="40">
        <v>0</v>
      </c>
      <c r="N75" s="41">
        <f t="shared" si="23"/>
        <v>0.2</v>
      </c>
      <c r="O75" s="42">
        <f t="shared" si="24"/>
        <v>1</v>
      </c>
    </row>
    <row r="76" spans="1:15" ht="9" customHeight="1">
      <c r="A76" s="30"/>
      <c r="B76" s="21"/>
      <c r="C76" s="31" t="s">
        <v>10</v>
      </c>
      <c r="D76" s="39">
        <v>0</v>
      </c>
      <c r="E76" s="40">
        <v>0</v>
      </c>
      <c r="F76" s="39">
        <v>0</v>
      </c>
      <c r="G76" s="40">
        <v>0</v>
      </c>
      <c r="H76" s="38">
        <v>0</v>
      </c>
      <c r="I76" s="31">
        <v>0</v>
      </c>
      <c r="J76" s="39">
        <v>0</v>
      </c>
      <c r="K76" s="40">
        <v>0</v>
      </c>
      <c r="L76" s="39">
        <v>0</v>
      </c>
      <c r="M76" s="40">
        <v>0</v>
      </c>
      <c r="N76" s="41">
        <f t="shared" si="23"/>
        <v>0</v>
      </c>
      <c r="O76" s="42">
        <f t="shared" si="24"/>
        <v>0</v>
      </c>
    </row>
    <row r="77" spans="1:15" ht="9" customHeight="1">
      <c r="A77" s="30"/>
      <c r="B77" s="21"/>
      <c r="C77" s="31" t="s">
        <v>11</v>
      </c>
      <c r="D77" s="39">
        <v>9</v>
      </c>
      <c r="E77" s="40">
        <v>3</v>
      </c>
      <c r="F77" s="39">
        <v>6</v>
      </c>
      <c r="G77" s="40">
        <v>6</v>
      </c>
      <c r="H77" s="38">
        <v>5</v>
      </c>
      <c r="I77" s="31">
        <v>5</v>
      </c>
      <c r="J77" s="39">
        <v>10</v>
      </c>
      <c r="K77" s="40">
        <v>5</v>
      </c>
      <c r="L77" s="39">
        <v>11</v>
      </c>
      <c r="M77" s="40">
        <v>6</v>
      </c>
      <c r="N77" s="41">
        <f t="shared" si="23"/>
        <v>8.2</v>
      </c>
      <c r="O77" s="42">
        <f t="shared" si="24"/>
        <v>5</v>
      </c>
    </row>
    <row r="78" spans="1:15" ht="9" customHeight="1">
      <c r="A78" s="20"/>
      <c r="B78" s="21"/>
      <c r="C78" s="22" t="s">
        <v>27</v>
      </c>
      <c r="D78" s="44">
        <f aca="true" t="shared" si="25" ref="D78:M78">SUM(D72:D77)</f>
        <v>12</v>
      </c>
      <c r="E78" s="45">
        <f t="shared" si="25"/>
        <v>5</v>
      </c>
      <c r="F78" s="44">
        <f t="shared" si="25"/>
        <v>10</v>
      </c>
      <c r="G78" s="45">
        <f t="shared" si="25"/>
        <v>9</v>
      </c>
      <c r="H78" s="43">
        <f t="shared" si="25"/>
        <v>12</v>
      </c>
      <c r="I78" s="22">
        <f t="shared" si="25"/>
        <v>9</v>
      </c>
      <c r="J78" s="44">
        <f t="shared" si="25"/>
        <v>17</v>
      </c>
      <c r="K78" s="45">
        <f t="shared" si="25"/>
        <v>11</v>
      </c>
      <c r="L78" s="44">
        <f t="shared" si="25"/>
        <v>22</v>
      </c>
      <c r="M78" s="45">
        <f t="shared" si="25"/>
        <v>11</v>
      </c>
      <c r="N78" s="46">
        <f t="shared" si="23"/>
        <v>14.6</v>
      </c>
      <c r="O78" s="47">
        <f t="shared" si="24"/>
        <v>9</v>
      </c>
    </row>
    <row r="79" spans="1:15" ht="9" customHeight="1">
      <c r="A79" s="20"/>
      <c r="B79" s="21"/>
      <c r="C79" s="31"/>
      <c r="D79" s="39"/>
      <c r="E79" s="40"/>
      <c r="F79" s="39"/>
      <c r="G79" s="40"/>
      <c r="H79" s="38"/>
      <c r="I79" s="31"/>
      <c r="J79" s="39"/>
      <c r="K79" s="40"/>
      <c r="L79" s="39"/>
      <c r="M79" s="40"/>
      <c r="N79" s="41"/>
      <c r="O79" s="42"/>
    </row>
    <row r="80" spans="1:15" ht="11.25">
      <c r="A80" s="30" t="s">
        <v>35</v>
      </c>
      <c r="B80" s="21">
        <v>1988</v>
      </c>
      <c r="C80" s="31" t="s">
        <v>6</v>
      </c>
      <c r="D80" s="39">
        <v>5</v>
      </c>
      <c r="E80" s="40">
        <v>1</v>
      </c>
      <c r="F80" s="39">
        <v>3</v>
      </c>
      <c r="G80" s="40">
        <v>0</v>
      </c>
      <c r="H80" s="38">
        <v>5</v>
      </c>
      <c r="I80" s="31">
        <v>3</v>
      </c>
      <c r="J80" s="39">
        <v>3</v>
      </c>
      <c r="K80" s="40">
        <v>3</v>
      </c>
      <c r="L80" s="39">
        <v>3</v>
      </c>
      <c r="M80" s="40">
        <v>4</v>
      </c>
      <c r="N80" s="41">
        <f aca="true" t="shared" si="26" ref="N80:N86">(H80+J80+L80+D80+F80)/5</f>
        <v>3.8</v>
      </c>
      <c r="O80" s="42">
        <f aca="true" t="shared" si="27" ref="O80:O86">(I80+K80+M80+E80+G80)/5</f>
        <v>2.2</v>
      </c>
    </row>
    <row r="81" spans="1:15" ht="9" customHeight="1">
      <c r="A81" s="30"/>
      <c r="B81" s="21"/>
      <c r="C81" s="31" t="s">
        <v>7</v>
      </c>
      <c r="D81" s="39">
        <v>1</v>
      </c>
      <c r="E81" s="40">
        <v>0</v>
      </c>
      <c r="F81" s="39">
        <v>1</v>
      </c>
      <c r="G81" s="40">
        <v>0</v>
      </c>
      <c r="H81" s="38">
        <v>0</v>
      </c>
      <c r="I81" s="31">
        <v>0</v>
      </c>
      <c r="J81" s="39">
        <v>1</v>
      </c>
      <c r="K81" s="40">
        <v>0</v>
      </c>
      <c r="L81" s="39">
        <v>0</v>
      </c>
      <c r="M81" s="40">
        <v>0</v>
      </c>
      <c r="N81" s="41">
        <f t="shared" si="26"/>
        <v>0.6</v>
      </c>
      <c r="O81" s="42">
        <f t="shared" si="27"/>
        <v>0</v>
      </c>
    </row>
    <row r="82" spans="1:15" ht="9" customHeight="1">
      <c r="A82" s="30"/>
      <c r="B82" s="21"/>
      <c r="C82" s="31" t="s">
        <v>8</v>
      </c>
      <c r="D82" s="39">
        <v>0</v>
      </c>
      <c r="E82" s="40">
        <v>0</v>
      </c>
      <c r="F82" s="39">
        <v>0</v>
      </c>
      <c r="G82" s="40">
        <v>0</v>
      </c>
      <c r="H82" s="38">
        <v>0</v>
      </c>
      <c r="I82" s="31">
        <v>0</v>
      </c>
      <c r="J82" s="39">
        <v>0</v>
      </c>
      <c r="K82" s="40">
        <v>0</v>
      </c>
      <c r="L82" s="39">
        <v>0</v>
      </c>
      <c r="M82" s="40">
        <v>0</v>
      </c>
      <c r="N82" s="41">
        <f t="shared" si="26"/>
        <v>0</v>
      </c>
      <c r="O82" s="42">
        <f t="shared" si="27"/>
        <v>0</v>
      </c>
    </row>
    <row r="83" spans="1:15" ht="9" customHeight="1">
      <c r="A83" s="30"/>
      <c r="B83" s="21"/>
      <c r="C83" s="31" t="s">
        <v>9</v>
      </c>
      <c r="D83" s="39">
        <v>0</v>
      </c>
      <c r="E83" s="40">
        <v>0</v>
      </c>
      <c r="F83" s="39">
        <v>0</v>
      </c>
      <c r="G83" s="40">
        <v>0</v>
      </c>
      <c r="H83" s="38">
        <v>0</v>
      </c>
      <c r="I83" s="31">
        <v>0</v>
      </c>
      <c r="J83" s="39">
        <v>0</v>
      </c>
      <c r="K83" s="40">
        <v>0</v>
      </c>
      <c r="L83" s="39">
        <v>0</v>
      </c>
      <c r="M83" s="40">
        <v>0</v>
      </c>
      <c r="N83" s="41">
        <f t="shared" si="26"/>
        <v>0</v>
      </c>
      <c r="O83" s="42">
        <f t="shared" si="27"/>
        <v>0</v>
      </c>
    </row>
    <row r="84" spans="1:15" ht="9" customHeight="1">
      <c r="A84" s="30"/>
      <c r="B84" s="21"/>
      <c r="C84" s="31" t="s">
        <v>10</v>
      </c>
      <c r="D84" s="39">
        <v>0</v>
      </c>
      <c r="E84" s="40">
        <v>0</v>
      </c>
      <c r="F84" s="39">
        <v>0</v>
      </c>
      <c r="G84" s="40">
        <v>0</v>
      </c>
      <c r="H84" s="38">
        <v>0</v>
      </c>
      <c r="I84" s="31">
        <v>0</v>
      </c>
      <c r="J84" s="39">
        <v>0</v>
      </c>
      <c r="K84" s="40">
        <v>0</v>
      </c>
      <c r="L84" s="39">
        <v>0</v>
      </c>
      <c r="M84" s="40">
        <v>0</v>
      </c>
      <c r="N84" s="41">
        <f t="shared" si="26"/>
        <v>0</v>
      </c>
      <c r="O84" s="42">
        <f t="shared" si="27"/>
        <v>0</v>
      </c>
    </row>
    <row r="85" spans="1:15" ht="9" customHeight="1">
      <c r="A85" s="30"/>
      <c r="B85" s="21"/>
      <c r="C85" s="31" t="s">
        <v>11</v>
      </c>
      <c r="D85" s="39">
        <v>2</v>
      </c>
      <c r="E85" s="40">
        <v>0</v>
      </c>
      <c r="F85" s="39">
        <v>2</v>
      </c>
      <c r="G85" s="40">
        <v>0</v>
      </c>
      <c r="H85" s="38">
        <v>1</v>
      </c>
      <c r="I85" s="31">
        <v>1</v>
      </c>
      <c r="J85" s="39">
        <v>1</v>
      </c>
      <c r="K85" s="40">
        <v>1</v>
      </c>
      <c r="L85" s="39">
        <v>1</v>
      </c>
      <c r="M85" s="40">
        <v>0</v>
      </c>
      <c r="N85" s="41">
        <f t="shared" si="26"/>
        <v>1.4</v>
      </c>
      <c r="O85" s="42">
        <f t="shared" si="27"/>
        <v>0.4</v>
      </c>
    </row>
    <row r="86" spans="1:15" ht="9" customHeight="1">
      <c r="A86" s="30"/>
      <c r="B86" s="21"/>
      <c r="C86" s="22" t="s">
        <v>27</v>
      </c>
      <c r="D86" s="44">
        <f aca="true" t="shared" si="28" ref="D86:M86">SUM(D80:D85)</f>
        <v>8</v>
      </c>
      <c r="E86" s="45">
        <f t="shared" si="28"/>
        <v>1</v>
      </c>
      <c r="F86" s="44">
        <f t="shared" si="28"/>
        <v>6</v>
      </c>
      <c r="G86" s="45">
        <f t="shared" si="28"/>
        <v>0</v>
      </c>
      <c r="H86" s="43">
        <f t="shared" si="28"/>
        <v>6</v>
      </c>
      <c r="I86" s="22">
        <f t="shared" si="28"/>
        <v>4</v>
      </c>
      <c r="J86" s="44">
        <f t="shared" si="28"/>
        <v>5</v>
      </c>
      <c r="K86" s="45">
        <f t="shared" si="28"/>
        <v>4</v>
      </c>
      <c r="L86" s="44">
        <f t="shared" si="28"/>
        <v>4</v>
      </c>
      <c r="M86" s="45">
        <f t="shared" si="28"/>
        <v>4</v>
      </c>
      <c r="N86" s="46">
        <f t="shared" si="26"/>
        <v>5.8</v>
      </c>
      <c r="O86" s="47">
        <f t="shared" si="27"/>
        <v>2.6</v>
      </c>
    </row>
    <row r="87" spans="1:15" ht="9" customHeight="1">
      <c r="A87" s="30"/>
      <c r="B87" s="21"/>
      <c r="C87" s="31"/>
      <c r="D87" s="39"/>
      <c r="E87" s="40"/>
      <c r="F87" s="39"/>
      <c r="G87" s="40"/>
      <c r="H87" s="38"/>
      <c r="I87" s="31"/>
      <c r="J87" s="39"/>
      <c r="K87" s="40"/>
      <c r="L87" s="39"/>
      <c r="M87" s="40"/>
      <c r="N87" s="41"/>
      <c r="O87" s="42"/>
    </row>
    <row r="88" spans="1:15" ht="11.25">
      <c r="A88" s="30" t="s">
        <v>33</v>
      </c>
      <c r="B88" s="21">
        <v>1988</v>
      </c>
      <c r="C88" s="31" t="s">
        <v>6</v>
      </c>
      <c r="D88" s="39">
        <v>6</v>
      </c>
      <c r="E88" s="40">
        <v>1</v>
      </c>
      <c r="F88" s="39">
        <v>5</v>
      </c>
      <c r="G88" s="40">
        <v>3</v>
      </c>
      <c r="H88" s="38">
        <v>5</v>
      </c>
      <c r="I88" s="31">
        <v>2</v>
      </c>
      <c r="J88" s="39">
        <v>5</v>
      </c>
      <c r="K88" s="40">
        <v>1</v>
      </c>
      <c r="L88" s="39">
        <v>2</v>
      </c>
      <c r="M88" s="40">
        <v>1</v>
      </c>
      <c r="N88" s="41">
        <f aca="true" t="shared" si="29" ref="N88:N94">(H88+J88+L88+D88+F88)/5</f>
        <v>4.6</v>
      </c>
      <c r="O88" s="42">
        <f aca="true" t="shared" si="30" ref="O88:O94">(I88+K88+M88+E88+G88)/5</f>
        <v>1.6</v>
      </c>
    </row>
    <row r="89" spans="1:15" ht="9" customHeight="1">
      <c r="A89" s="20"/>
      <c r="B89" s="21"/>
      <c r="C89" s="31" t="s">
        <v>7</v>
      </c>
      <c r="D89" s="39">
        <v>0</v>
      </c>
      <c r="E89" s="40">
        <v>0</v>
      </c>
      <c r="F89" s="39">
        <v>0</v>
      </c>
      <c r="G89" s="40">
        <v>1</v>
      </c>
      <c r="H89" s="38">
        <v>0</v>
      </c>
      <c r="I89" s="31">
        <v>1</v>
      </c>
      <c r="J89" s="39">
        <v>0</v>
      </c>
      <c r="K89" s="40">
        <v>0</v>
      </c>
      <c r="L89" s="39">
        <v>0</v>
      </c>
      <c r="M89" s="40">
        <v>0</v>
      </c>
      <c r="N89" s="41">
        <f t="shared" si="29"/>
        <v>0</v>
      </c>
      <c r="O89" s="42">
        <f t="shared" si="30"/>
        <v>0.4</v>
      </c>
    </row>
    <row r="90" spans="1:15" ht="9" customHeight="1">
      <c r="A90" s="20"/>
      <c r="B90" s="21"/>
      <c r="C90" s="31" t="s">
        <v>8</v>
      </c>
      <c r="D90" s="39">
        <v>0</v>
      </c>
      <c r="E90" s="40">
        <v>0</v>
      </c>
      <c r="F90" s="39">
        <v>0</v>
      </c>
      <c r="G90" s="40">
        <v>0</v>
      </c>
      <c r="H90" s="38">
        <v>0</v>
      </c>
      <c r="I90" s="31">
        <v>0</v>
      </c>
      <c r="J90" s="39">
        <v>0</v>
      </c>
      <c r="K90" s="40">
        <v>0</v>
      </c>
      <c r="L90" s="39">
        <v>0</v>
      </c>
      <c r="M90" s="40">
        <v>0</v>
      </c>
      <c r="N90" s="41">
        <f t="shared" si="29"/>
        <v>0</v>
      </c>
      <c r="O90" s="42">
        <f t="shared" si="30"/>
        <v>0</v>
      </c>
    </row>
    <row r="91" spans="1:15" ht="9" customHeight="1">
      <c r="A91" s="20"/>
      <c r="B91" s="21"/>
      <c r="C91" s="31" t="s">
        <v>9</v>
      </c>
      <c r="D91" s="39">
        <v>0</v>
      </c>
      <c r="E91" s="40">
        <v>0</v>
      </c>
      <c r="F91" s="39">
        <v>0</v>
      </c>
      <c r="G91" s="40">
        <v>0</v>
      </c>
      <c r="H91" s="38">
        <v>0</v>
      </c>
      <c r="I91" s="31">
        <v>0</v>
      </c>
      <c r="J91" s="39">
        <v>0</v>
      </c>
      <c r="K91" s="40">
        <v>0</v>
      </c>
      <c r="L91" s="39">
        <v>0</v>
      </c>
      <c r="M91" s="40">
        <v>0</v>
      </c>
      <c r="N91" s="41">
        <f t="shared" si="29"/>
        <v>0</v>
      </c>
      <c r="O91" s="42">
        <f t="shared" si="30"/>
        <v>0</v>
      </c>
    </row>
    <row r="92" spans="1:15" ht="9" customHeight="1">
      <c r="A92" s="20"/>
      <c r="B92" s="21"/>
      <c r="C92" s="31" t="s">
        <v>10</v>
      </c>
      <c r="D92" s="39">
        <v>0</v>
      </c>
      <c r="E92" s="40">
        <v>1</v>
      </c>
      <c r="F92" s="39">
        <v>0</v>
      </c>
      <c r="G92" s="40">
        <v>0</v>
      </c>
      <c r="H92" s="38">
        <v>0</v>
      </c>
      <c r="I92" s="31">
        <v>0</v>
      </c>
      <c r="J92" s="39">
        <v>0</v>
      </c>
      <c r="K92" s="40">
        <v>0</v>
      </c>
      <c r="L92" s="39">
        <v>0</v>
      </c>
      <c r="M92" s="40">
        <v>0</v>
      </c>
      <c r="N92" s="41">
        <f t="shared" si="29"/>
        <v>0</v>
      </c>
      <c r="O92" s="42">
        <f t="shared" si="30"/>
        <v>0.2</v>
      </c>
    </row>
    <row r="93" spans="1:15" ht="9" customHeight="1">
      <c r="A93" s="20"/>
      <c r="B93" s="21"/>
      <c r="C93" s="31" t="s">
        <v>11</v>
      </c>
      <c r="D93" s="39">
        <v>5</v>
      </c>
      <c r="E93" s="40">
        <v>5</v>
      </c>
      <c r="F93" s="39">
        <v>5</v>
      </c>
      <c r="G93" s="40">
        <v>4</v>
      </c>
      <c r="H93" s="38">
        <v>5</v>
      </c>
      <c r="I93" s="31">
        <v>3</v>
      </c>
      <c r="J93" s="39">
        <v>3</v>
      </c>
      <c r="K93" s="40">
        <v>2</v>
      </c>
      <c r="L93" s="39">
        <v>3</v>
      </c>
      <c r="M93" s="40">
        <v>2</v>
      </c>
      <c r="N93" s="41">
        <f t="shared" si="29"/>
        <v>4.2</v>
      </c>
      <c r="O93" s="42">
        <f t="shared" si="30"/>
        <v>3.2</v>
      </c>
    </row>
    <row r="94" spans="1:15" ht="9" customHeight="1">
      <c r="A94" s="20"/>
      <c r="B94" s="21"/>
      <c r="C94" s="22" t="s">
        <v>27</v>
      </c>
      <c r="D94" s="44">
        <f aca="true" t="shared" si="31" ref="D94:M94">SUM(D88:D93)</f>
        <v>11</v>
      </c>
      <c r="E94" s="45">
        <f t="shared" si="31"/>
        <v>7</v>
      </c>
      <c r="F94" s="44">
        <f t="shared" si="31"/>
        <v>10</v>
      </c>
      <c r="G94" s="45">
        <f t="shared" si="31"/>
        <v>8</v>
      </c>
      <c r="H94" s="43">
        <f t="shared" si="31"/>
        <v>10</v>
      </c>
      <c r="I94" s="22">
        <f t="shared" si="31"/>
        <v>6</v>
      </c>
      <c r="J94" s="44">
        <f t="shared" si="31"/>
        <v>8</v>
      </c>
      <c r="K94" s="45">
        <f t="shared" si="31"/>
        <v>3</v>
      </c>
      <c r="L94" s="44">
        <f t="shared" si="31"/>
        <v>5</v>
      </c>
      <c r="M94" s="45">
        <f t="shared" si="31"/>
        <v>3</v>
      </c>
      <c r="N94" s="46">
        <f t="shared" si="29"/>
        <v>8.8</v>
      </c>
      <c r="O94" s="47">
        <f t="shared" si="30"/>
        <v>5.4</v>
      </c>
    </row>
    <row r="95" spans="1:15" ht="9" customHeight="1">
      <c r="A95" s="20"/>
      <c r="B95" s="21"/>
      <c r="C95" s="31"/>
      <c r="D95" s="39"/>
      <c r="E95" s="40"/>
      <c r="F95" s="39"/>
      <c r="G95" s="40"/>
      <c r="H95" s="38"/>
      <c r="I95" s="31"/>
      <c r="J95" s="39"/>
      <c r="K95" s="40"/>
      <c r="L95" s="39"/>
      <c r="M95" s="40"/>
      <c r="N95" s="41"/>
      <c r="O95" s="42"/>
    </row>
    <row r="96" spans="1:15" ht="9" customHeight="1">
      <c r="A96" s="30" t="s">
        <v>22</v>
      </c>
      <c r="B96" s="21">
        <v>1971</v>
      </c>
      <c r="C96" s="31" t="s">
        <v>6</v>
      </c>
      <c r="D96" s="39">
        <v>7</v>
      </c>
      <c r="E96" s="40">
        <v>4</v>
      </c>
      <c r="F96" s="39">
        <v>4</v>
      </c>
      <c r="G96" s="40">
        <v>3</v>
      </c>
      <c r="H96" s="38">
        <v>5</v>
      </c>
      <c r="I96" s="31">
        <v>2</v>
      </c>
      <c r="J96" s="39">
        <v>3</v>
      </c>
      <c r="K96" s="40">
        <v>3</v>
      </c>
      <c r="L96" s="39">
        <v>11</v>
      </c>
      <c r="M96" s="40">
        <v>2</v>
      </c>
      <c r="N96" s="41">
        <f aca="true" t="shared" si="32" ref="N96:N102">(H96+J96+L96+D96+F96)/5</f>
        <v>6</v>
      </c>
      <c r="O96" s="42">
        <f aca="true" t="shared" si="33" ref="O96:O102">(I96+K96+M96+E96+G96)/5</f>
        <v>2.8</v>
      </c>
    </row>
    <row r="97" spans="1:15" ht="9" customHeight="1">
      <c r="A97" s="30"/>
      <c r="B97" s="21"/>
      <c r="C97" s="31" t="s">
        <v>7</v>
      </c>
      <c r="D97" s="39">
        <v>0</v>
      </c>
      <c r="E97" s="40">
        <v>0</v>
      </c>
      <c r="F97" s="39">
        <v>0</v>
      </c>
      <c r="G97" s="40">
        <v>0</v>
      </c>
      <c r="H97" s="38">
        <v>0</v>
      </c>
      <c r="I97" s="31">
        <v>0</v>
      </c>
      <c r="J97" s="39">
        <v>0</v>
      </c>
      <c r="K97" s="40">
        <v>0</v>
      </c>
      <c r="L97" s="39">
        <v>0</v>
      </c>
      <c r="M97" s="40">
        <v>0</v>
      </c>
      <c r="N97" s="41">
        <f t="shared" si="32"/>
        <v>0</v>
      </c>
      <c r="O97" s="42">
        <f t="shared" si="33"/>
        <v>0</v>
      </c>
    </row>
    <row r="98" spans="1:15" ht="9" customHeight="1">
      <c r="A98" s="30"/>
      <c r="B98" s="21"/>
      <c r="C98" s="31" t="s">
        <v>8</v>
      </c>
      <c r="D98" s="39">
        <v>0</v>
      </c>
      <c r="E98" s="40">
        <v>0</v>
      </c>
      <c r="F98" s="39">
        <v>0</v>
      </c>
      <c r="G98" s="40">
        <v>0</v>
      </c>
      <c r="H98" s="38">
        <v>0</v>
      </c>
      <c r="I98" s="31">
        <v>0</v>
      </c>
      <c r="J98" s="39">
        <v>0</v>
      </c>
      <c r="K98" s="40">
        <v>0</v>
      </c>
      <c r="L98" s="39">
        <v>0</v>
      </c>
      <c r="M98" s="40">
        <v>0</v>
      </c>
      <c r="N98" s="41">
        <f t="shared" si="32"/>
        <v>0</v>
      </c>
      <c r="O98" s="42">
        <f t="shared" si="33"/>
        <v>0</v>
      </c>
    </row>
    <row r="99" spans="1:15" ht="9" customHeight="1">
      <c r="A99" s="30"/>
      <c r="B99" s="21"/>
      <c r="C99" s="31" t="s">
        <v>9</v>
      </c>
      <c r="D99" s="39">
        <v>2</v>
      </c>
      <c r="E99" s="40">
        <v>0</v>
      </c>
      <c r="F99" s="39">
        <v>2</v>
      </c>
      <c r="G99" s="40">
        <v>0</v>
      </c>
      <c r="H99" s="38">
        <v>1</v>
      </c>
      <c r="I99" s="31">
        <v>0</v>
      </c>
      <c r="J99" s="39">
        <v>1</v>
      </c>
      <c r="K99" s="40">
        <v>0</v>
      </c>
      <c r="L99" s="39">
        <v>0</v>
      </c>
      <c r="M99" s="40">
        <v>0</v>
      </c>
      <c r="N99" s="41">
        <f t="shared" si="32"/>
        <v>1.2</v>
      </c>
      <c r="O99" s="42">
        <f t="shared" si="33"/>
        <v>0</v>
      </c>
    </row>
    <row r="100" spans="1:15" ht="9" customHeight="1">
      <c r="A100" s="30"/>
      <c r="B100" s="21"/>
      <c r="C100" s="31" t="s">
        <v>10</v>
      </c>
      <c r="D100" s="39">
        <v>0</v>
      </c>
      <c r="E100" s="40">
        <v>0</v>
      </c>
      <c r="F100" s="39">
        <v>0</v>
      </c>
      <c r="G100" s="40">
        <v>0</v>
      </c>
      <c r="H100" s="38">
        <v>0</v>
      </c>
      <c r="I100" s="31">
        <v>0</v>
      </c>
      <c r="J100" s="39">
        <v>0</v>
      </c>
      <c r="K100" s="40">
        <v>0</v>
      </c>
      <c r="L100" s="39">
        <v>0</v>
      </c>
      <c r="M100" s="40">
        <v>0</v>
      </c>
      <c r="N100" s="41">
        <f t="shared" si="32"/>
        <v>0</v>
      </c>
      <c r="O100" s="42">
        <f t="shared" si="33"/>
        <v>0</v>
      </c>
    </row>
    <row r="101" spans="1:15" ht="9" customHeight="1">
      <c r="A101" s="30"/>
      <c r="B101" s="21"/>
      <c r="C101" s="31" t="s">
        <v>11</v>
      </c>
      <c r="D101" s="39">
        <v>8</v>
      </c>
      <c r="E101" s="40">
        <v>0</v>
      </c>
      <c r="F101" s="39">
        <v>6</v>
      </c>
      <c r="G101" s="40">
        <v>2</v>
      </c>
      <c r="H101" s="38">
        <v>8</v>
      </c>
      <c r="I101" s="31">
        <v>2</v>
      </c>
      <c r="J101" s="39">
        <v>9</v>
      </c>
      <c r="K101" s="40">
        <v>2</v>
      </c>
      <c r="L101" s="39">
        <v>8</v>
      </c>
      <c r="M101" s="40">
        <v>4</v>
      </c>
      <c r="N101" s="41">
        <f t="shared" si="32"/>
        <v>7.8</v>
      </c>
      <c r="O101" s="42">
        <f t="shared" si="33"/>
        <v>2</v>
      </c>
    </row>
    <row r="102" spans="1:15" ht="9" customHeight="1">
      <c r="A102" s="30"/>
      <c r="B102" s="21"/>
      <c r="C102" s="22" t="s">
        <v>27</v>
      </c>
      <c r="D102" s="44">
        <f aca="true" t="shared" si="34" ref="D102:M102">SUM(D96:D101)</f>
        <v>17</v>
      </c>
      <c r="E102" s="45">
        <f t="shared" si="34"/>
        <v>4</v>
      </c>
      <c r="F102" s="44">
        <f t="shared" si="34"/>
        <v>12</v>
      </c>
      <c r="G102" s="45">
        <f t="shared" si="34"/>
        <v>5</v>
      </c>
      <c r="H102" s="43">
        <f t="shared" si="34"/>
        <v>14</v>
      </c>
      <c r="I102" s="22">
        <f t="shared" si="34"/>
        <v>4</v>
      </c>
      <c r="J102" s="44">
        <f t="shared" si="34"/>
        <v>13</v>
      </c>
      <c r="K102" s="45">
        <f t="shared" si="34"/>
        <v>5</v>
      </c>
      <c r="L102" s="44">
        <f t="shared" si="34"/>
        <v>19</v>
      </c>
      <c r="M102" s="45">
        <f t="shared" si="34"/>
        <v>6</v>
      </c>
      <c r="N102" s="46">
        <f t="shared" si="32"/>
        <v>15</v>
      </c>
      <c r="O102" s="47">
        <f t="shared" si="33"/>
        <v>4.8</v>
      </c>
    </row>
    <row r="103" spans="1:15" ht="9" customHeight="1">
      <c r="A103" s="48"/>
      <c r="B103" s="49"/>
      <c r="C103" s="50"/>
      <c r="D103" s="39"/>
      <c r="E103" s="40"/>
      <c r="F103" s="39"/>
      <c r="G103" s="40"/>
      <c r="H103" s="38"/>
      <c r="I103" s="31"/>
      <c r="J103" s="39"/>
      <c r="K103" s="40"/>
      <c r="L103" s="39"/>
      <c r="M103" s="40"/>
      <c r="N103" s="41"/>
      <c r="O103" s="42"/>
    </row>
    <row r="104" spans="1:15" ht="9" customHeight="1">
      <c r="A104" s="20"/>
      <c r="B104" s="21"/>
      <c r="C104" s="31"/>
      <c r="D104" s="34"/>
      <c r="E104" s="35"/>
      <c r="F104" s="34"/>
      <c r="G104" s="35"/>
      <c r="H104" s="32"/>
      <c r="I104" s="33"/>
      <c r="J104" s="34"/>
      <c r="K104" s="35"/>
      <c r="L104" s="34"/>
      <c r="M104" s="35"/>
      <c r="N104" s="36"/>
      <c r="O104" s="37"/>
    </row>
    <row r="105" spans="1:15" ht="9" customHeight="1">
      <c r="A105" s="48" t="s">
        <v>27</v>
      </c>
      <c r="B105" s="49"/>
      <c r="C105" s="50" t="s">
        <v>6</v>
      </c>
      <c r="D105" s="39">
        <f aca="true" t="shared" si="35" ref="D105:K105">SUM(D96,D88,D80,D72,D64,D55,D46,D38,D29,D21,D12,D3)</f>
        <v>114</v>
      </c>
      <c r="E105" s="40">
        <f t="shared" si="35"/>
        <v>28</v>
      </c>
      <c r="F105" s="39">
        <f t="shared" si="35"/>
        <v>113</v>
      </c>
      <c r="G105" s="40">
        <f t="shared" si="35"/>
        <v>37</v>
      </c>
      <c r="H105" s="38">
        <f t="shared" si="35"/>
        <v>117</v>
      </c>
      <c r="I105" s="31">
        <f t="shared" si="35"/>
        <v>34</v>
      </c>
      <c r="J105" s="39">
        <f t="shared" si="35"/>
        <v>123</v>
      </c>
      <c r="K105" s="40">
        <f t="shared" si="35"/>
        <v>41</v>
      </c>
      <c r="L105" s="39">
        <f>SUM(L96,L88,L80,L72,L64,L55,L46,L38,L29,L21,L12,L3)</f>
        <v>145</v>
      </c>
      <c r="M105" s="40">
        <f>SUM(M96,M88,M80,M72,M64,M55,M46,M38,M29,M21,M12,M3)</f>
        <v>48</v>
      </c>
      <c r="N105" s="41">
        <f aca="true" t="shared" si="36" ref="N105:N112">(H105+J105+L105+D105+F105)/5</f>
        <v>122.4</v>
      </c>
      <c r="O105" s="42">
        <f aca="true" t="shared" si="37" ref="O105:O112">(I105+K105+M105+E105+G105)/5</f>
        <v>37.6</v>
      </c>
    </row>
    <row r="106" spans="1:15" ht="9" customHeight="1">
      <c r="A106" s="30"/>
      <c r="B106" s="21"/>
      <c r="C106" s="31" t="s">
        <v>7</v>
      </c>
      <c r="D106" s="39">
        <f aca="true" t="shared" si="38" ref="D106:M106">SUM(D97,D89,D81,D73,D65,D56,D47,D39,D30,D22,D13,D4)</f>
        <v>10</v>
      </c>
      <c r="E106" s="40">
        <f t="shared" si="38"/>
        <v>3</v>
      </c>
      <c r="F106" s="39">
        <f t="shared" si="38"/>
        <v>9</v>
      </c>
      <c r="G106" s="40">
        <f t="shared" si="38"/>
        <v>6</v>
      </c>
      <c r="H106" s="38">
        <f t="shared" si="38"/>
        <v>8</v>
      </c>
      <c r="I106" s="31">
        <f t="shared" si="38"/>
        <v>3</v>
      </c>
      <c r="J106" s="39">
        <f t="shared" si="38"/>
        <v>10</v>
      </c>
      <c r="K106" s="40">
        <f t="shared" si="38"/>
        <v>2</v>
      </c>
      <c r="L106" s="39">
        <f t="shared" si="38"/>
        <v>10</v>
      </c>
      <c r="M106" s="40">
        <f t="shared" si="38"/>
        <v>3</v>
      </c>
      <c r="N106" s="41">
        <f t="shared" si="36"/>
        <v>9.4</v>
      </c>
      <c r="O106" s="42">
        <f t="shared" si="37"/>
        <v>3.4</v>
      </c>
    </row>
    <row r="107" spans="1:15" ht="9" customHeight="1">
      <c r="A107" s="30"/>
      <c r="B107" s="21"/>
      <c r="C107" s="31" t="s">
        <v>8</v>
      </c>
      <c r="D107" s="39">
        <f aca="true" t="shared" si="39" ref="D107:M107">SUM(D98,D90,D82,D74,D66,D57,D48,D40,D31,D23,D14,D5)</f>
        <v>4</v>
      </c>
      <c r="E107" s="40">
        <f t="shared" si="39"/>
        <v>1</v>
      </c>
      <c r="F107" s="39">
        <f t="shared" si="39"/>
        <v>3</v>
      </c>
      <c r="G107" s="40">
        <f t="shared" si="39"/>
        <v>1</v>
      </c>
      <c r="H107" s="38">
        <f t="shared" si="39"/>
        <v>2</v>
      </c>
      <c r="I107" s="31">
        <f t="shared" si="39"/>
        <v>1</v>
      </c>
      <c r="J107" s="39">
        <f t="shared" si="39"/>
        <v>4</v>
      </c>
      <c r="K107" s="40">
        <f t="shared" si="39"/>
        <v>2</v>
      </c>
      <c r="L107" s="39">
        <f t="shared" si="39"/>
        <v>3</v>
      </c>
      <c r="M107" s="40">
        <f t="shared" si="39"/>
        <v>1</v>
      </c>
      <c r="N107" s="41">
        <f t="shared" si="36"/>
        <v>3.2</v>
      </c>
      <c r="O107" s="42">
        <f t="shared" si="37"/>
        <v>1.2</v>
      </c>
    </row>
    <row r="108" spans="1:15" ht="9" customHeight="1">
      <c r="A108" s="30"/>
      <c r="B108" s="21"/>
      <c r="C108" s="31" t="s">
        <v>9</v>
      </c>
      <c r="D108" s="39">
        <f aca="true" t="shared" si="40" ref="D108:M108">SUM(D99,D91,D83,D75,D67,D58,D49,D41,D32,D24,D15,D6)</f>
        <v>8</v>
      </c>
      <c r="E108" s="40">
        <f t="shared" si="40"/>
        <v>1</v>
      </c>
      <c r="F108" s="39">
        <f t="shared" si="40"/>
        <v>7</v>
      </c>
      <c r="G108" s="40">
        <f t="shared" si="40"/>
        <v>1</v>
      </c>
      <c r="H108" s="38">
        <f t="shared" si="40"/>
        <v>10</v>
      </c>
      <c r="I108" s="31">
        <f t="shared" si="40"/>
        <v>2</v>
      </c>
      <c r="J108" s="39">
        <f t="shared" si="40"/>
        <v>5</v>
      </c>
      <c r="K108" s="40">
        <f t="shared" si="40"/>
        <v>1</v>
      </c>
      <c r="L108" s="39">
        <f t="shared" si="40"/>
        <v>5</v>
      </c>
      <c r="M108" s="40">
        <f t="shared" si="40"/>
        <v>1</v>
      </c>
      <c r="N108" s="41">
        <f t="shared" si="36"/>
        <v>7</v>
      </c>
      <c r="O108" s="42">
        <f t="shared" si="37"/>
        <v>1.2</v>
      </c>
    </row>
    <row r="109" spans="1:15" ht="9" customHeight="1">
      <c r="A109" s="30"/>
      <c r="B109" s="21"/>
      <c r="C109" s="31" t="s">
        <v>10</v>
      </c>
      <c r="D109" s="39">
        <f aca="true" t="shared" si="41" ref="D109:M109">SUM(D100,D92,D84,D76,D68,D59,D50,D42,D33,D25,D16,D7)</f>
        <v>0</v>
      </c>
      <c r="E109" s="40">
        <f t="shared" si="41"/>
        <v>1</v>
      </c>
      <c r="F109" s="39">
        <f t="shared" si="41"/>
        <v>0</v>
      </c>
      <c r="G109" s="40">
        <f t="shared" si="41"/>
        <v>0</v>
      </c>
      <c r="H109" s="38">
        <f t="shared" si="41"/>
        <v>0</v>
      </c>
      <c r="I109" s="31">
        <f t="shared" si="41"/>
        <v>0</v>
      </c>
      <c r="J109" s="39">
        <f t="shared" si="41"/>
        <v>0</v>
      </c>
      <c r="K109" s="40">
        <f t="shared" si="41"/>
        <v>0</v>
      </c>
      <c r="L109" s="39">
        <f t="shared" si="41"/>
        <v>0</v>
      </c>
      <c r="M109" s="40">
        <f t="shared" si="41"/>
        <v>0</v>
      </c>
      <c r="N109" s="41">
        <f t="shared" si="36"/>
        <v>0</v>
      </c>
      <c r="O109" s="42">
        <f t="shared" si="37"/>
        <v>0.2</v>
      </c>
    </row>
    <row r="110" spans="1:15" ht="9" customHeight="1">
      <c r="A110" s="30"/>
      <c r="B110" s="21"/>
      <c r="C110" s="31" t="s">
        <v>11</v>
      </c>
      <c r="D110" s="39">
        <f aca="true" t="shared" si="42" ref="D110:M110">SUM(D101,D93,D85,D77,D69,D60,D51,D43,D34,D26,D17,D8)</f>
        <v>55</v>
      </c>
      <c r="E110" s="40">
        <f t="shared" si="42"/>
        <v>17</v>
      </c>
      <c r="F110" s="39">
        <f t="shared" si="42"/>
        <v>53</v>
      </c>
      <c r="G110" s="40">
        <f t="shared" si="42"/>
        <v>20</v>
      </c>
      <c r="H110" s="38">
        <f t="shared" si="42"/>
        <v>59</v>
      </c>
      <c r="I110" s="31">
        <f t="shared" si="42"/>
        <v>36</v>
      </c>
      <c r="J110" s="39">
        <f t="shared" si="42"/>
        <v>74</v>
      </c>
      <c r="K110" s="40">
        <f t="shared" si="42"/>
        <v>28</v>
      </c>
      <c r="L110" s="39">
        <f t="shared" si="42"/>
        <v>69</v>
      </c>
      <c r="M110" s="40">
        <f t="shared" si="42"/>
        <v>28</v>
      </c>
      <c r="N110" s="41">
        <f t="shared" si="36"/>
        <v>62</v>
      </c>
      <c r="O110" s="42">
        <f t="shared" si="37"/>
        <v>25.8</v>
      </c>
    </row>
    <row r="111" spans="1:15" ht="9" customHeight="1">
      <c r="A111" s="30"/>
      <c r="B111" s="21"/>
      <c r="C111" s="31" t="s">
        <v>71</v>
      </c>
      <c r="D111" s="39">
        <f>SUM(D61,D52,D35,D18,D9)</f>
        <v>0</v>
      </c>
      <c r="E111" s="40">
        <f aca="true" t="shared" si="43" ref="E111:M111">SUM(E61,E52,E35,E18,E9)</f>
        <v>0</v>
      </c>
      <c r="F111" s="39">
        <f t="shared" si="43"/>
        <v>0</v>
      </c>
      <c r="G111" s="40">
        <f t="shared" si="43"/>
        <v>0</v>
      </c>
      <c r="H111" s="38">
        <f t="shared" si="43"/>
        <v>0</v>
      </c>
      <c r="I111" s="31">
        <f t="shared" si="43"/>
        <v>0</v>
      </c>
      <c r="J111" s="39">
        <f t="shared" si="43"/>
        <v>0</v>
      </c>
      <c r="K111" s="40">
        <f t="shared" si="43"/>
        <v>0</v>
      </c>
      <c r="L111" s="39">
        <f t="shared" si="43"/>
        <v>3</v>
      </c>
      <c r="M111" s="40">
        <f t="shared" si="43"/>
        <v>3</v>
      </c>
      <c r="N111" s="41">
        <f>(H111+J111+L111+D111+F111)/5</f>
        <v>0.6</v>
      </c>
      <c r="O111" s="42">
        <f>(I111+K111+M111+E111+G111)/5</f>
        <v>0.6</v>
      </c>
    </row>
    <row r="112" spans="1:15" ht="11.25">
      <c r="A112" s="30"/>
      <c r="B112" s="21"/>
      <c r="C112" s="22" t="s">
        <v>27</v>
      </c>
      <c r="D112" s="44">
        <f aca="true" t="shared" si="44" ref="D112:M112">SUM(D105:D111)</f>
        <v>191</v>
      </c>
      <c r="E112" s="45">
        <f t="shared" si="44"/>
        <v>51</v>
      </c>
      <c r="F112" s="44">
        <f t="shared" si="44"/>
        <v>185</v>
      </c>
      <c r="G112" s="45">
        <f t="shared" si="44"/>
        <v>65</v>
      </c>
      <c r="H112" s="44">
        <f t="shared" si="44"/>
        <v>196</v>
      </c>
      <c r="I112" s="45">
        <f t="shared" si="44"/>
        <v>76</v>
      </c>
      <c r="J112" s="44">
        <f t="shared" si="44"/>
        <v>216</v>
      </c>
      <c r="K112" s="45">
        <f t="shared" si="44"/>
        <v>74</v>
      </c>
      <c r="L112" s="44">
        <f t="shared" si="44"/>
        <v>235</v>
      </c>
      <c r="M112" s="45">
        <f t="shared" si="44"/>
        <v>84</v>
      </c>
      <c r="N112" s="46">
        <f t="shared" si="36"/>
        <v>204.6</v>
      </c>
      <c r="O112" s="47">
        <f t="shared" si="37"/>
        <v>70</v>
      </c>
    </row>
    <row r="113" spans="1:15" ht="11.25">
      <c r="A113" s="30"/>
      <c r="B113" s="21"/>
      <c r="C113" s="31"/>
      <c r="D113" s="38"/>
      <c r="E113" s="31"/>
      <c r="F113" s="39"/>
      <c r="G113" s="40"/>
      <c r="H113" s="38"/>
      <c r="I113" s="31"/>
      <c r="J113" s="39"/>
      <c r="K113" s="40"/>
      <c r="L113" s="39"/>
      <c r="M113" s="40"/>
      <c r="N113" s="41"/>
      <c r="O113" s="42"/>
    </row>
  </sheetData>
  <mergeCells count="6">
    <mergeCell ref="N1:O1"/>
    <mergeCell ref="J1:K1"/>
    <mergeCell ref="L1:M1"/>
    <mergeCell ref="D1:E1"/>
    <mergeCell ref="F1:G1"/>
    <mergeCell ref="H1:I1"/>
  </mergeCells>
  <printOptions/>
  <pageMargins left="0.75" right="0.75" top="1" bottom="1" header="0.5" footer="0.5"/>
  <pageSetup horizontalDpi="600" verticalDpi="600" orientation="portrait" scale="96" r:id="rId1"/>
  <headerFooter alignWithMargins="0">
    <oddHeader>&amp;CThe University of Alabama in Huntsville
Table 4.3 Fall Semester Headcounts - Doctoral Programs</oddHeader>
    <oddFooter>&amp;L&amp;8Office of Institutional Research 
&amp;F (das)&amp;R&amp;8* Race: W = White; A-A = African-American; H = Hispanic;
A/PI = Asian/Pacific Islander; NRA = Nonresident Alien
** Enrollment averages are rounded to nearest whole number</oddFooter>
  </headerFooter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49"/>
  <sheetViews>
    <sheetView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77" sqref="S77"/>
    </sheetView>
  </sheetViews>
  <sheetFormatPr defaultColWidth="9.140625" defaultRowHeight="12.75"/>
  <cols>
    <col min="1" max="1" width="17.8515625" style="11" customWidth="1"/>
    <col min="2" max="2" width="10.8515625" style="13" customWidth="1"/>
    <col min="3" max="3" width="5.7109375" style="17" customWidth="1"/>
    <col min="4" max="13" width="4.7109375" style="3" customWidth="1"/>
    <col min="14" max="14" width="6.421875" style="3" customWidth="1"/>
    <col min="15" max="15" width="6.140625" style="3" bestFit="1" customWidth="1"/>
    <col min="16" max="16384" width="9.140625" style="3" customWidth="1"/>
  </cols>
  <sheetData>
    <row r="1" spans="1:15" s="11" customFormat="1" ht="22.5">
      <c r="A1" s="20" t="s">
        <v>0</v>
      </c>
      <c r="B1" s="56" t="s">
        <v>1</v>
      </c>
      <c r="C1" s="45" t="s">
        <v>2</v>
      </c>
      <c r="D1" s="143" t="s">
        <v>39</v>
      </c>
      <c r="E1" s="144"/>
      <c r="F1" s="143" t="s">
        <v>40</v>
      </c>
      <c r="G1" s="144"/>
      <c r="H1" s="143" t="s">
        <v>41</v>
      </c>
      <c r="I1" s="144"/>
      <c r="J1" s="150" t="s">
        <v>70</v>
      </c>
      <c r="K1" s="147"/>
      <c r="L1" s="146" t="s">
        <v>137</v>
      </c>
      <c r="M1" s="147"/>
      <c r="N1" s="148" t="s">
        <v>3</v>
      </c>
      <c r="O1" s="149"/>
    </row>
    <row r="2" spans="1:15" s="11" customFormat="1" ht="11.25">
      <c r="A2" s="20"/>
      <c r="B2" s="56"/>
      <c r="C2" s="45"/>
      <c r="D2" s="24" t="s">
        <v>4</v>
      </c>
      <c r="E2" s="25" t="s">
        <v>5</v>
      </c>
      <c r="F2" s="26" t="s">
        <v>4</v>
      </c>
      <c r="G2" s="27" t="s">
        <v>5</v>
      </c>
      <c r="H2" s="24" t="s">
        <v>4</v>
      </c>
      <c r="I2" s="25" t="s">
        <v>5</v>
      </c>
      <c r="J2" s="26" t="s">
        <v>4</v>
      </c>
      <c r="K2" s="27" t="s">
        <v>5</v>
      </c>
      <c r="L2" s="26" t="s">
        <v>4</v>
      </c>
      <c r="M2" s="27" t="s">
        <v>5</v>
      </c>
      <c r="N2" s="26" t="s">
        <v>4</v>
      </c>
      <c r="O2" s="57" t="s">
        <v>5</v>
      </c>
    </row>
    <row r="3" spans="1:15" ht="11.25">
      <c r="A3" s="30" t="s">
        <v>26</v>
      </c>
      <c r="B3" s="56">
        <v>1997</v>
      </c>
      <c r="C3" s="40" t="s">
        <v>6</v>
      </c>
      <c r="D3" s="38">
        <v>2</v>
      </c>
      <c r="E3" s="31">
        <v>7</v>
      </c>
      <c r="F3" s="39">
        <v>3</v>
      </c>
      <c r="G3" s="40">
        <v>4</v>
      </c>
      <c r="H3" s="38">
        <v>6</v>
      </c>
      <c r="I3" s="31">
        <v>7</v>
      </c>
      <c r="J3" s="39">
        <v>2</v>
      </c>
      <c r="K3" s="40">
        <v>5</v>
      </c>
      <c r="L3" s="39">
        <v>5</v>
      </c>
      <c r="M3" s="40">
        <v>12</v>
      </c>
      <c r="N3" s="58">
        <f>AVERAGE(J3,H3,F3,D3,L3)</f>
        <v>3.6</v>
      </c>
      <c r="O3" s="59">
        <f>AVERAGE(K3,I3,G3,E3,M3)</f>
        <v>7</v>
      </c>
    </row>
    <row r="4" spans="1:15" ht="11.25">
      <c r="A4" s="30"/>
      <c r="B4" s="56"/>
      <c r="C4" s="40" t="s">
        <v>7</v>
      </c>
      <c r="D4" s="38">
        <v>0</v>
      </c>
      <c r="E4" s="31">
        <v>0</v>
      </c>
      <c r="F4" s="39">
        <v>0</v>
      </c>
      <c r="G4" s="40">
        <v>1</v>
      </c>
      <c r="H4" s="38">
        <v>0</v>
      </c>
      <c r="I4" s="31">
        <v>2</v>
      </c>
      <c r="J4" s="39">
        <v>0</v>
      </c>
      <c r="K4" s="40">
        <v>1</v>
      </c>
      <c r="L4" s="39">
        <v>0</v>
      </c>
      <c r="M4" s="40">
        <v>0</v>
      </c>
      <c r="N4" s="58">
        <f aca="true" t="shared" si="0" ref="N4:N9">AVERAGE(J4,H4,F4,D4,L4)</f>
        <v>0</v>
      </c>
      <c r="O4" s="59">
        <f aca="true" t="shared" si="1" ref="O4:O9">AVERAGE(K4,I4,G4,E4,M4)</f>
        <v>0.8</v>
      </c>
    </row>
    <row r="5" spans="1:15" ht="11.25">
      <c r="A5" s="30"/>
      <c r="B5" s="56"/>
      <c r="C5" s="40" t="s">
        <v>8</v>
      </c>
      <c r="D5" s="38">
        <v>0</v>
      </c>
      <c r="E5" s="31">
        <v>0</v>
      </c>
      <c r="F5" s="39">
        <v>0</v>
      </c>
      <c r="G5" s="40">
        <v>1</v>
      </c>
      <c r="H5" s="38">
        <v>0</v>
      </c>
      <c r="I5" s="31">
        <v>0</v>
      </c>
      <c r="J5" s="39">
        <v>0</v>
      </c>
      <c r="K5" s="40">
        <v>1</v>
      </c>
      <c r="L5" s="39">
        <v>0</v>
      </c>
      <c r="M5" s="40">
        <v>0</v>
      </c>
      <c r="N5" s="58">
        <f t="shared" si="0"/>
        <v>0</v>
      </c>
      <c r="O5" s="59">
        <f t="shared" si="1"/>
        <v>0.4</v>
      </c>
    </row>
    <row r="6" spans="1:15" ht="11.25">
      <c r="A6" s="30"/>
      <c r="B6" s="56"/>
      <c r="C6" s="40" t="s">
        <v>9</v>
      </c>
      <c r="D6" s="38">
        <v>0</v>
      </c>
      <c r="E6" s="31">
        <v>0</v>
      </c>
      <c r="F6" s="39">
        <v>0</v>
      </c>
      <c r="G6" s="40">
        <v>0</v>
      </c>
      <c r="H6" s="38">
        <v>0</v>
      </c>
      <c r="I6" s="31">
        <v>0</v>
      </c>
      <c r="J6" s="39">
        <v>0</v>
      </c>
      <c r="K6" s="40">
        <v>1</v>
      </c>
      <c r="L6" s="39">
        <v>0</v>
      </c>
      <c r="M6" s="40">
        <v>1</v>
      </c>
      <c r="N6" s="58">
        <f t="shared" si="0"/>
        <v>0</v>
      </c>
      <c r="O6" s="59">
        <f t="shared" si="1"/>
        <v>0.4</v>
      </c>
    </row>
    <row r="7" spans="1:15" ht="11.25">
      <c r="A7" s="30"/>
      <c r="B7" s="56"/>
      <c r="C7" s="40" t="s">
        <v>10</v>
      </c>
      <c r="D7" s="38">
        <v>0</v>
      </c>
      <c r="E7" s="31">
        <v>0</v>
      </c>
      <c r="F7" s="39">
        <v>0</v>
      </c>
      <c r="G7" s="40">
        <v>0</v>
      </c>
      <c r="H7" s="38">
        <v>0</v>
      </c>
      <c r="I7" s="31">
        <v>0</v>
      </c>
      <c r="J7" s="39">
        <v>0</v>
      </c>
      <c r="K7" s="40">
        <v>1</v>
      </c>
      <c r="L7" s="39">
        <v>1</v>
      </c>
      <c r="M7" s="40">
        <v>0</v>
      </c>
      <c r="N7" s="58">
        <f t="shared" si="0"/>
        <v>0.2</v>
      </c>
      <c r="O7" s="59">
        <f t="shared" si="1"/>
        <v>0.2</v>
      </c>
    </row>
    <row r="8" spans="1:15" ht="11.25">
      <c r="A8" s="30"/>
      <c r="B8" s="56"/>
      <c r="C8" s="40" t="s">
        <v>11</v>
      </c>
      <c r="D8" s="38">
        <v>0</v>
      </c>
      <c r="E8" s="31">
        <v>0</v>
      </c>
      <c r="F8" s="39">
        <v>0</v>
      </c>
      <c r="G8" s="40">
        <v>1</v>
      </c>
      <c r="H8" s="38">
        <v>0</v>
      </c>
      <c r="I8" s="31">
        <v>0</v>
      </c>
      <c r="J8" s="39">
        <v>1</v>
      </c>
      <c r="K8" s="40">
        <v>0</v>
      </c>
      <c r="L8" s="39">
        <v>0</v>
      </c>
      <c r="M8" s="40">
        <v>3</v>
      </c>
      <c r="N8" s="58">
        <f t="shared" si="0"/>
        <v>0.2</v>
      </c>
      <c r="O8" s="59">
        <f t="shared" si="1"/>
        <v>0.8</v>
      </c>
    </row>
    <row r="9" spans="1:15" s="11" customFormat="1" ht="11.25">
      <c r="A9" s="20"/>
      <c r="B9" s="56"/>
      <c r="C9" s="45" t="s">
        <v>27</v>
      </c>
      <c r="D9" s="43">
        <f aca="true" t="shared" si="2" ref="D9:M9">SUM(D3:D8)</f>
        <v>2</v>
      </c>
      <c r="E9" s="22">
        <f t="shared" si="2"/>
        <v>7</v>
      </c>
      <c r="F9" s="44">
        <f t="shared" si="2"/>
        <v>3</v>
      </c>
      <c r="G9" s="45">
        <f t="shared" si="2"/>
        <v>7</v>
      </c>
      <c r="H9" s="43">
        <f t="shared" si="2"/>
        <v>6</v>
      </c>
      <c r="I9" s="22">
        <f t="shared" si="2"/>
        <v>9</v>
      </c>
      <c r="J9" s="44">
        <f t="shared" si="2"/>
        <v>3</v>
      </c>
      <c r="K9" s="45">
        <f t="shared" si="2"/>
        <v>9</v>
      </c>
      <c r="L9" s="44">
        <f t="shared" si="2"/>
        <v>6</v>
      </c>
      <c r="M9" s="45">
        <f t="shared" si="2"/>
        <v>16</v>
      </c>
      <c r="N9" s="60">
        <f t="shared" si="0"/>
        <v>4</v>
      </c>
      <c r="O9" s="61">
        <f t="shared" si="1"/>
        <v>9.6</v>
      </c>
    </row>
    <row r="10" spans="1:15" ht="11.25">
      <c r="A10" s="20"/>
      <c r="B10" s="56"/>
      <c r="C10" s="40"/>
      <c r="D10" s="38"/>
      <c r="E10" s="31"/>
      <c r="F10" s="39"/>
      <c r="G10" s="40"/>
      <c r="H10" s="38"/>
      <c r="I10" s="31"/>
      <c r="J10" s="39"/>
      <c r="K10" s="40"/>
      <c r="L10" s="39"/>
      <c r="M10" s="40"/>
      <c r="N10" s="39"/>
      <c r="O10" s="62"/>
    </row>
    <row r="11" spans="1:15" ht="11.25">
      <c r="A11" s="30" t="s">
        <v>25</v>
      </c>
      <c r="B11" s="56">
        <v>1970</v>
      </c>
      <c r="C11" s="40" t="s">
        <v>6</v>
      </c>
      <c r="D11" s="38">
        <v>27</v>
      </c>
      <c r="E11" s="31">
        <v>8</v>
      </c>
      <c r="F11" s="39">
        <v>12</v>
      </c>
      <c r="G11" s="40">
        <v>8</v>
      </c>
      <c r="H11" s="38">
        <v>16</v>
      </c>
      <c r="I11" s="31">
        <v>10</v>
      </c>
      <c r="J11" s="39">
        <v>19</v>
      </c>
      <c r="K11" s="40">
        <v>10</v>
      </c>
      <c r="L11" s="39">
        <v>9</v>
      </c>
      <c r="M11" s="40">
        <v>6</v>
      </c>
      <c r="N11" s="58">
        <f aca="true" t="shared" si="3" ref="N11:N18">AVERAGE(J11,H11,F11,D11,L11)</f>
        <v>16.6</v>
      </c>
      <c r="O11" s="59">
        <f aca="true" t="shared" si="4" ref="O11:O18">AVERAGE(K11,I11,G11,E11,M11)</f>
        <v>8.4</v>
      </c>
    </row>
    <row r="12" spans="1:15" ht="11.25">
      <c r="A12" s="30"/>
      <c r="B12" s="56"/>
      <c r="C12" s="40" t="s">
        <v>7</v>
      </c>
      <c r="D12" s="38">
        <v>0</v>
      </c>
      <c r="E12" s="31">
        <v>2</v>
      </c>
      <c r="F12" s="39">
        <v>1</v>
      </c>
      <c r="G12" s="40">
        <v>2</v>
      </c>
      <c r="H12" s="38">
        <v>0</v>
      </c>
      <c r="I12" s="31">
        <v>1</v>
      </c>
      <c r="J12" s="39">
        <v>2</v>
      </c>
      <c r="K12" s="40">
        <v>1</v>
      </c>
      <c r="L12" s="39">
        <v>1</v>
      </c>
      <c r="M12" s="40">
        <v>1</v>
      </c>
      <c r="N12" s="58">
        <f t="shared" si="3"/>
        <v>0.8</v>
      </c>
      <c r="O12" s="59">
        <f t="shared" si="4"/>
        <v>1.4</v>
      </c>
    </row>
    <row r="13" spans="1:15" ht="11.25">
      <c r="A13" s="30"/>
      <c r="B13" s="56"/>
      <c r="C13" s="40" t="s">
        <v>8</v>
      </c>
      <c r="D13" s="38">
        <v>0</v>
      </c>
      <c r="E13" s="31">
        <v>0</v>
      </c>
      <c r="F13" s="39">
        <v>1</v>
      </c>
      <c r="G13" s="40">
        <v>0</v>
      </c>
      <c r="H13" s="38">
        <v>0</v>
      </c>
      <c r="I13" s="31">
        <v>0</v>
      </c>
      <c r="J13" s="39">
        <v>0</v>
      </c>
      <c r="K13" s="40">
        <v>0</v>
      </c>
      <c r="L13" s="39">
        <v>0</v>
      </c>
      <c r="M13" s="40">
        <v>0</v>
      </c>
      <c r="N13" s="58">
        <f t="shared" si="3"/>
        <v>0.2</v>
      </c>
      <c r="O13" s="59">
        <f t="shared" si="4"/>
        <v>0</v>
      </c>
    </row>
    <row r="14" spans="1:15" ht="11.25">
      <c r="A14" s="30"/>
      <c r="B14" s="56"/>
      <c r="C14" s="40" t="s">
        <v>9</v>
      </c>
      <c r="D14" s="38">
        <v>0</v>
      </c>
      <c r="E14" s="31">
        <v>1</v>
      </c>
      <c r="F14" s="39">
        <v>0</v>
      </c>
      <c r="G14" s="40">
        <v>2</v>
      </c>
      <c r="H14" s="38">
        <v>0</v>
      </c>
      <c r="I14" s="31">
        <v>0</v>
      </c>
      <c r="J14" s="39">
        <v>1</v>
      </c>
      <c r="K14" s="40">
        <v>0</v>
      </c>
      <c r="L14" s="39">
        <v>1</v>
      </c>
      <c r="M14" s="40">
        <v>1</v>
      </c>
      <c r="N14" s="58">
        <f t="shared" si="3"/>
        <v>0.4</v>
      </c>
      <c r="O14" s="59">
        <f t="shared" si="4"/>
        <v>0.8</v>
      </c>
    </row>
    <row r="15" spans="1:15" ht="11.25">
      <c r="A15" s="30"/>
      <c r="B15" s="56"/>
      <c r="C15" s="40" t="s">
        <v>10</v>
      </c>
      <c r="D15" s="38">
        <v>1</v>
      </c>
      <c r="E15" s="31">
        <v>0</v>
      </c>
      <c r="F15" s="39">
        <v>0</v>
      </c>
      <c r="G15" s="40">
        <v>0</v>
      </c>
      <c r="H15" s="38">
        <v>0</v>
      </c>
      <c r="I15" s="31">
        <v>0</v>
      </c>
      <c r="J15" s="39">
        <v>0</v>
      </c>
      <c r="K15" s="40">
        <v>0</v>
      </c>
      <c r="L15" s="39">
        <v>0</v>
      </c>
      <c r="M15" s="40">
        <v>0</v>
      </c>
      <c r="N15" s="58">
        <f t="shared" si="3"/>
        <v>0.2</v>
      </c>
      <c r="O15" s="59">
        <f t="shared" si="4"/>
        <v>0</v>
      </c>
    </row>
    <row r="16" spans="1:15" ht="11.25">
      <c r="A16" s="30"/>
      <c r="B16" s="56"/>
      <c r="C16" s="40" t="s">
        <v>11</v>
      </c>
      <c r="D16" s="38">
        <v>0</v>
      </c>
      <c r="E16" s="31">
        <v>3</v>
      </c>
      <c r="F16" s="39">
        <v>2</v>
      </c>
      <c r="G16" s="40">
        <v>2</v>
      </c>
      <c r="H16" s="38">
        <v>1</v>
      </c>
      <c r="I16" s="31">
        <v>2</v>
      </c>
      <c r="J16" s="39">
        <v>4</v>
      </c>
      <c r="K16" s="40">
        <v>1</v>
      </c>
      <c r="L16" s="39">
        <v>2</v>
      </c>
      <c r="M16" s="40">
        <v>0</v>
      </c>
      <c r="N16" s="58">
        <f t="shared" si="3"/>
        <v>1.8</v>
      </c>
      <c r="O16" s="59">
        <f t="shared" si="4"/>
        <v>1.6</v>
      </c>
    </row>
    <row r="17" spans="1:15" ht="11.25">
      <c r="A17" s="30"/>
      <c r="B17" s="56"/>
      <c r="C17" s="40" t="s">
        <v>71</v>
      </c>
      <c r="D17" s="38"/>
      <c r="E17" s="31"/>
      <c r="F17" s="39"/>
      <c r="G17" s="40"/>
      <c r="H17" s="38"/>
      <c r="I17" s="31"/>
      <c r="J17" s="39"/>
      <c r="K17" s="40"/>
      <c r="L17" s="39">
        <v>0</v>
      </c>
      <c r="M17" s="40">
        <v>1</v>
      </c>
      <c r="N17" s="139">
        <f>AVERAGE(J17,H17,F17,D17,L17)</f>
        <v>0</v>
      </c>
      <c r="O17" s="59">
        <f t="shared" si="4"/>
        <v>1</v>
      </c>
    </row>
    <row r="18" spans="1:15" s="11" customFormat="1" ht="11.25">
      <c r="A18" s="30"/>
      <c r="B18" s="56"/>
      <c r="C18" s="45" t="s">
        <v>27</v>
      </c>
      <c r="D18" s="43">
        <f aca="true" t="shared" si="5" ref="D18:K18">SUM(D11:D16)</f>
        <v>28</v>
      </c>
      <c r="E18" s="22">
        <f t="shared" si="5"/>
        <v>14</v>
      </c>
      <c r="F18" s="44">
        <f t="shared" si="5"/>
        <v>16</v>
      </c>
      <c r="G18" s="45">
        <f t="shared" si="5"/>
        <v>14</v>
      </c>
      <c r="H18" s="43">
        <f t="shared" si="5"/>
        <v>17</v>
      </c>
      <c r="I18" s="22">
        <f t="shared" si="5"/>
        <v>13</v>
      </c>
      <c r="J18" s="44">
        <f t="shared" si="5"/>
        <v>26</v>
      </c>
      <c r="K18" s="45">
        <f t="shared" si="5"/>
        <v>12</v>
      </c>
      <c r="L18" s="44">
        <f>SUM(L11:L17)</f>
        <v>13</v>
      </c>
      <c r="M18" s="45">
        <f>SUM(M11:M17)</f>
        <v>9</v>
      </c>
      <c r="N18" s="60">
        <f t="shared" si="3"/>
        <v>20</v>
      </c>
      <c r="O18" s="61">
        <f t="shared" si="4"/>
        <v>12.4</v>
      </c>
    </row>
    <row r="19" spans="1:15" ht="11.25">
      <c r="A19" s="30"/>
      <c r="B19" s="56"/>
      <c r="C19" s="40"/>
      <c r="D19" s="38"/>
      <c r="E19" s="31"/>
      <c r="F19" s="39"/>
      <c r="G19" s="40"/>
      <c r="H19" s="38"/>
      <c r="I19" s="31"/>
      <c r="J19" s="39"/>
      <c r="K19" s="40"/>
      <c r="L19" s="39"/>
      <c r="M19" s="40"/>
      <c r="N19" s="58"/>
      <c r="O19" s="59"/>
    </row>
    <row r="20" spans="1:15" ht="22.5">
      <c r="A20" s="55" t="s">
        <v>38</v>
      </c>
      <c r="B20" s="56">
        <v>2001</v>
      </c>
      <c r="C20" s="40" t="s">
        <v>6</v>
      </c>
      <c r="D20" s="63"/>
      <c r="E20" s="64"/>
      <c r="F20" s="65"/>
      <c r="G20" s="66"/>
      <c r="H20" s="38">
        <v>2</v>
      </c>
      <c r="I20" s="31">
        <v>0</v>
      </c>
      <c r="J20" s="39">
        <v>5</v>
      </c>
      <c r="K20" s="40">
        <v>2</v>
      </c>
      <c r="L20" s="39">
        <v>12</v>
      </c>
      <c r="M20" s="40">
        <v>7</v>
      </c>
      <c r="N20" s="58">
        <f aca="true" t="shared" si="6" ref="N20:N26">AVERAGE(J20,H20,F20,D20,L20)</f>
        <v>6.333333333333333</v>
      </c>
      <c r="O20" s="59">
        <f aca="true" t="shared" si="7" ref="O20:O26">AVERAGE(K20,I20,G20,E20,M20)</f>
        <v>3</v>
      </c>
    </row>
    <row r="21" spans="1:15" ht="11.25">
      <c r="A21" s="30"/>
      <c r="B21" s="56"/>
      <c r="C21" s="40" t="s">
        <v>7</v>
      </c>
      <c r="D21" s="63"/>
      <c r="E21" s="64"/>
      <c r="F21" s="65"/>
      <c r="G21" s="66"/>
      <c r="H21" s="38">
        <v>0</v>
      </c>
      <c r="I21" s="31">
        <v>2</v>
      </c>
      <c r="J21" s="39">
        <v>0</v>
      </c>
      <c r="K21" s="40">
        <v>0</v>
      </c>
      <c r="L21" s="39">
        <v>1</v>
      </c>
      <c r="M21" s="40">
        <v>0</v>
      </c>
      <c r="N21" s="58">
        <f t="shared" si="6"/>
        <v>0.3333333333333333</v>
      </c>
      <c r="O21" s="59">
        <f t="shared" si="7"/>
        <v>0.6666666666666666</v>
      </c>
    </row>
    <row r="22" spans="1:15" ht="11.25">
      <c r="A22" s="30"/>
      <c r="B22" s="56"/>
      <c r="C22" s="40" t="s">
        <v>8</v>
      </c>
      <c r="D22" s="63"/>
      <c r="E22" s="64"/>
      <c r="F22" s="65"/>
      <c r="G22" s="66"/>
      <c r="H22" s="38">
        <v>0</v>
      </c>
      <c r="I22" s="31">
        <v>0</v>
      </c>
      <c r="J22" s="39">
        <v>0</v>
      </c>
      <c r="K22" s="40">
        <v>0</v>
      </c>
      <c r="L22" s="39">
        <v>0</v>
      </c>
      <c r="M22" s="40">
        <v>0</v>
      </c>
      <c r="N22" s="58">
        <f t="shared" si="6"/>
        <v>0</v>
      </c>
      <c r="O22" s="59">
        <f t="shared" si="7"/>
        <v>0</v>
      </c>
    </row>
    <row r="23" spans="1:15" ht="11.25">
      <c r="A23" s="30"/>
      <c r="B23" s="56"/>
      <c r="C23" s="40" t="s">
        <v>9</v>
      </c>
      <c r="D23" s="63"/>
      <c r="E23" s="64"/>
      <c r="F23" s="65"/>
      <c r="G23" s="66"/>
      <c r="H23" s="38">
        <v>0</v>
      </c>
      <c r="I23" s="31">
        <v>0</v>
      </c>
      <c r="J23" s="39">
        <v>1</v>
      </c>
      <c r="K23" s="40">
        <v>0</v>
      </c>
      <c r="L23" s="39">
        <v>2</v>
      </c>
      <c r="M23" s="40">
        <v>0</v>
      </c>
      <c r="N23" s="58">
        <f t="shared" si="6"/>
        <v>1</v>
      </c>
      <c r="O23" s="59">
        <f t="shared" si="7"/>
        <v>0</v>
      </c>
    </row>
    <row r="24" spans="1:15" ht="11.25">
      <c r="A24" s="30"/>
      <c r="B24" s="56"/>
      <c r="C24" s="40" t="s">
        <v>10</v>
      </c>
      <c r="D24" s="63"/>
      <c r="E24" s="64"/>
      <c r="F24" s="65"/>
      <c r="G24" s="66"/>
      <c r="H24" s="38">
        <v>0</v>
      </c>
      <c r="I24" s="31">
        <v>0</v>
      </c>
      <c r="J24" s="39">
        <v>0</v>
      </c>
      <c r="K24" s="40">
        <v>0</v>
      </c>
      <c r="L24" s="39">
        <v>1</v>
      </c>
      <c r="M24" s="40">
        <v>0</v>
      </c>
      <c r="N24" s="58">
        <f t="shared" si="6"/>
        <v>0.3333333333333333</v>
      </c>
      <c r="O24" s="59">
        <f t="shared" si="7"/>
        <v>0</v>
      </c>
    </row>
    <row r="25" spans="1:15" ht="11.25">
      <c r="A25" s="30"/>
      <c r="B25" s="56"/>
      <c r="C25" s="40" t="s">
        <v>11</v>
      </c>
      <c r="D25" s="63"/>
      <c r="E25" s="64"/>
      <c r="F25" s="65"/>
      <c r="G25" s="66"/>
      <c r="H25" s="38">
        <v>1</v>
      </c>
      <c r="I25" s="31">
        <v>0</v>
      </c>
      <c r="J25" s="39">
        <v>2</v>
      </c>
      <c r="K25" s="40">
        <v>0</v>
      </c>
      <c r="L25" s="39">
        <v>2</v>
      </c>
      <c r="M25" s="40">
        <v>2</v>
      </c>
      <c r="N25" s="58">
        <f t="shared" si="6"/>
        <v>1.6666666666666667</v>
      </c>
      <c r="O25" s="59">
        <f t="shared" si="7"/>
        <v>0.6666666666666666</v>
      </c>
    </row>
    <row r="26" spans="1:15" s="11" customFormat="1" ht="11.25">
      <c r="A26" s="30"/>
      <c r="B26" s="56"/>
      <c r="C26" s="45" t="s">
        <v>27</v>
      </c>
      <c r="D26" s="67"/>
      <c r="E26" s="68"/>
      <c r="F26" s="69"/>
      <c r="G26" s="70"/>
      <c r="H26" s="43">
        <f aca="true" t="shared" si="8" ref="H26:M26">SUM(H20:H25)</f>
        <v>3</v>
      </c>
      <c r="I26" s="22">
        <f t="shared" si="8"/>
        <v>2</v>
      </c>
      <c r="J26" s="44">
        <f t="shared" si="8"/>
        <v>8</v>
      </c>
      <c r="K26" s="45">
        <f t="shared" si="8"/>
        <v>2</v>
      </c>
      <c r="L26" s="44">
        <f t="shared" si="8"/>
        <v>18</v>
      </c>
      <c r="M26" s="45">
        <f t="shared" si="8"/>
        <v>9</v>
      </c>
      <c r="N26" s="60">
        <f t="shared" si="6"/>
        <v>9.666666666666666</v>
      </c>
      <c r="O26" s="61">
        <f t="shared" si="7"/>
        <v>4.333333333333333</v>
      </c>
    </row>
    <row r="27" spans="1:15" ht="11.25">
      <c r="A27" s="30"/>
      <c r="B27" s="56"/>
      <c r="C27" s="40"/>
      <c r="D27" s="63"/>
      <c r="E27" s="64"/>
      <c r="F27" s="65"/>
      <c r="G27" s="66"/>
      <c r="H27" s="38"/>
      <c r="I27" s="31"/>
      <c r="J27" s="39"/>
      <c r="K27" s="40"/>
      <c r="L27" s="39"/>
      <c r="M27" s="40"/>
      <c r="N27" s="58"/>
      <c r="O27" s="59"/>
    </row>
    <row r="28" spans="1:15" ht="22.5">
      <c r="A28" s="30" t="s">
        <v>36</v>
      </c>
      <c r="B28" s="56"/>
      <c r="C28" s="40" t="s">
        <v>6</v>
      </c>
      <c r="D28" s="38">
        <v>2</v>
      </c>
      <c r="E28" s="31">
        <v>0</v>
      </c>
      <c r="F28" s="39">
        <v>3</v>
      </c>
      <c r="G28" s="40">
        <v>0</v>
      </c>
      <c r="H28" s="38">
        <v>3</v>
      </c>
      <c r="I28" s="31">
        <v>0</v>
      </c>
      <c r="J28" s="39">
        <v>3</v>
      </c>
      <c r="K28" s="40">
        <v>0</v>
      </c>
      <c r="L28" s="39">
        <v>4</v>
      </c>
      <c r="M28" s="40">
        <v>1</v>
      </c>
      <c r="N28" s="58">
        <f aca="true" t="shared" si="9" ref="N28:N34">AVERAGE(J28,H28,F28,D28,L28)</f>
        <v>3</v>
      </c>
      <c r="O28" s="59">
        <f aca="true" t="shared" si="10" ref="O28:O34">AVERAGE(K28,I28,G28,E28,M28)</f>
        <v>0.2</v>
      </c>
    </row>
    <row r="29" spans="1:15" ht="11.25">
      <c r="A29" s="30"/>
      <c r="B29" s="56"/>
      <c r="C29" s="40" t="s">
        <v>7</v>
      </c>
      <c r="D29" s="38">
        <v>0</v>
      </c>
      <c r="E29" s="31">
        <v>0</v>
      </c>
      <c r="F29" s="39">
        <v>0</v>
      </c>
      <c r="G29" s="40">
        <v>1</v>
      </c>
      <c r="H29" s="38">
        <v>0</v>
      </c>
      <c r="I29" s="31">
        <v>0</v>
      </c>
      <c r="J29" s="39">
        <v>0</v>
      </c>
      <c r="K29" s="40">
        <v>0</v>
      </c>
      <c r="L29" s="39">
        <v>0</v>
      </c>
      <c r="M29" s="40">
        <v>0</v>
      </c>
      <c r="N29" s="58">
        <f t="shared" si="9"/>
        <v>0</v>
      </c>
      <c r="O29" s="59">
        <f t="shared" si="10"/>
        <v>0.2</v>
      </c>
    </row>
    <row r="30" spans="1:15" ht="11.25">
      <c r="A30" s="30"/>
      <c r="B30" s="56"/>
      <c r="C30" s="40" t="s">
        <v>8</v>
      </c>
      <c r="D30" s="38">
        <v>0</v>
      </c>
      <c r="E30" s="31">
        <v>0</v>
      </c>
      <c r="F30" s="39">
        <v>0</v>
      </c>
      <c r="G30" s="40">
        <v>0</v>
      </c>
      <c r="H30" s="38">
        <v>0</v>
      </c>
      <c r="I30" s="31">
        <v>0</v>
      </c>
      <c r="J30" s="39">
        <v>0</v>
      </c>
      <c r="K30" s="40">
        <v>0</v>
      </c>
      <c r="L30" s="39">
        <v>0</v>
      </c>
      <c r="M30" s="40">
        <v>0</v>
      </c>
      <c r="N30" s="58">
        <f t="shared" si="9"/>
        <v>0</v>
      </c>
      <c r="O30" s="59">
        <f t="shared" si="10"/>
        <v>0</v>
      </c>
    </row>
    <row r="31" spans="1:15" ht="11.25">
      <c r="A31" s="30"/>
      <c r="B31" s="56"/>
      <c r="C31" s="40" t="s">
        <v>9</v>
      </c>
      <c r="D31" s="38">
        <v>0</v>
      </c>
      <c r="E31" s="31">
        <v>0</v>
      </c>
      <c r="F31" s="39">
        <v>0</v>
      </c>
      <c r="G31" s="40">
        <v>0</v>
      </c>
      <c r="H31" s="38">
        <v>0</v>
      </c>
      <c r="I31" s="31">
        <v>0</v>
      </c>
      <c r="J31" s="39">
        <v>0</v>
      </c>
      <c r="K31" s="40">
        <v>0</v>
      </c>
      <c r="L31" s="39">
        <v>0</v>
      </c>
      <c r="M31" s="40">
        <v>0</v>
      </c>
      <c r="N31" s="58">
        <f t="shared" si="9"/>
        <v>0</v>
      </c>
      <c r="O31" s="59">
        <f t="shared" si="10"/>
        <v>0</v>
      </c>
    </row>
    <row r="32" spans="1:15" ht="11.25">
      <c r="A32" s="30"/>
      <c r="B32" s="56"/>
      <c r="C32" s="40" t="s">
        <v>10</v>
      </c>
      <c r="D32" s="38">
        <v>0</v>
      </c>
      <c r="E32" s="31">
        <v>0</v>
      </c>
      <c r="F32" s="39">
        <v>0</v>
      </c>
      <c r="G32" s="40">
        <v>0</v>
      </c>
      <c r="H32" s="38">
        <v>0</v>
      </c>
      <c r="I32" s="31">
        <v>0</v>
      </c>
      <c r="J32" s="39">
        <v>0</v>
      </c>
      <c r="K32" s="40">
        <v>0</v>
      </c>
      <c r="L32" s="39">
        <v>0</v>
      </c>
      <c r="M32" s="40">
        <v>0</v>
      </c>
      <c r="N32" s="58">
        <f t="shared" si="9"/>
        <v>0</v>
      </c>
      <c r="O32" s="59">
        <f t="shared" si="10"/>
        <v>0</v>
      </c>
    </row>
    <row r="33" spans="1:15" ht="11.25">
      <c r="A33" s="30"/>
      <c r="B33" s="56"/>
      <c r="C33" s="40" t="s">
        <v>11</v>
      </c>
      <c r="D33" s="38">
        <v>1</v>
      </c>
      <c r="E33" s="31">
        <v>0</v>
      </c>
      <c r="F33" s="39">
        <v>0</v>
      </c>
      <c r="G33" s="40">
        <v>0</v>
      </c>
      <c r="H33" s="38">
        <v>1</v>
      </c>
      <c r="I33" s="31">
        <v>0</v>
      </c>
      <c r="J33" s="39">
        <v>0</v>
      </c>
      <c r="K33" s="40">
        <v>0</v>
      </c>
      <c r="L33" s="39">
        <v>1</v>
      </c>
      <c r="M33" s="40">
        <v>1</v>
      </c>
      <c r="N33" s="58">
        <f t="shared" si="9"/>
        <v>0.6</v>
      </c>
      <c r="O33" s="59">
        <f t="shared" si="10"/>
        <v>0.2</v>
      </c>
    </row>
    <row r="34" spans="1:15" s="11" customFormat="1" ht="11.25">
      <c r="A34" s="30"/>
      <c r="B34" s="56"/>
      <c r="C34" s="45" t="s">
        <v>27</v>
      </c>
      <c r="D34" s="43">
        <f aca="true" t="shared" si="11" ref="D34:M34">SUM(D28:D33)</f>
        <v>3</v>
      </c>
      <c r="E34" s="22">
        <f t="shared" si="11"/>
        <v>0</v>
      </c>
      <c r="F34" s="44">
        <f t="shared" si="11"/>
        <v>3</v>
      </c>
      <c r="G34" s="45">
        <f t="shared" si="11"/>
        <v>1</v>
      </c>
      <c r="H34" s="43">
        <f t="shared" si="11"/>
        <v>4</v>
      </c>
      <c r="I34" s="22">
        <f t="shared" si="11"/>
        <v>0</v>
      </c>
      <c r="J34" s="44">
        <f t="shared" si="11"/>
        <v>3</v>
      </c>
      <c r="K34" s="45">
        <f t="shared" si="11"/>
        <v>0</v>
      </c>
      <c r="L34" s="44">
        <f t="shared" si="11"/>
        <v>5</v>
      </c>
      <c r="M34" s="45">
        <f t="shared" si="11"/>
        <v>2</v>
      </c>
      <c r="N34" s="60">
        <f t="shared" si="9"/>
        <v>3.6</v>
      </c>
      <c r="O34" s="61">
        <f t="shared" si="10"/>
        <v>0.6</v>
      </c>
    </row>
    <row r="35" spans="1:15" ht="11.25">
      <c r="A35" s="30"/>
      <c r="B35" s="56"/>
      <c r="C35" s="40"/>
      <c r="D35" s="38"/>
      <c r="E35" s="31"/>
      <c r="F35" s="39"/>
      <c r="G35" s="40"/>
      <c r="H35" s="38"/>
      <c r="I35" s="31"/>
      <c r="J35" s="39"/>
      <c r="K35" s="40"/>
      <c r="L35" s="39"/>
      <c r="M35" s="40"/>
      <c r="N35" s="39"/>
      <c r="O35" s="62"/>
    </row>
    <row r="36" spans="1:15" ht="11.25">
      <c r="A36" s="71" t="s">
        <v>12</v>
      </c>
      <c r="B36" s="56">
        <v>1963</v>
      </c>
      <c r="C36" s="40" t="s">
        <v>6</v>
      </c>
      <c r="D36" s="38">
        <v>3</v>
      </c>
      <c r="E36" s="31">
        <v>2</v>
      </c>
      <c r="F36" s="39">
        <v>2</v>
      </c>
      <c r="G36" s="40">
        <v>1</v>
      </c>
      <c r="H36" s="38">
        <v>3</v>
      </c>
      <c r="I36" s="31">
        <v>3</v>
      </c>
      <c r="J36" s="39">
        <v>4</v>
      </c>
      <c r="K36" s="40">
        <v>0</v>
      </c>
      <c r="L36" s="39">
        <v>0</v>
      </c>
      <c r="M36" s="40">
        <v>2</v>
      </c>
      <c r="N36" s="58">
        <f aca="true" t="shared" si="12" ref="N36:N42">AVERAGE(J36,H36,F36,D36,L36)</f>
        <v>2.4</v>
      </c>
      <c r="O36" s="59">
        <f aca="true" t="shared" si="13" ref="O36:O42">AVERAGE(K36,I36,G36,E36,M36)</f>
        <v>1.6</v>
      </c>
    </row>
    <row r="37" spans="1:15" ht="11.25">
      <c r="A37" s="30"/>
      <c r="B37" s="56"/>
      <c r="C37" s="40" t="s">
        <v>7</v>
      </c>
      <c r="D37" s="38">
        <v>0</v>
      </c>
      <c r="E37" s="31">
        <v>0</v>
      </c>
      <c r="F37" s="39">
        <v>1</v>
      </c>
      <c r="G37" s="40">
        <v>1</v>
      </c>
      <c r="H37" s="38">
        <v>1</v>
      </c>
      <c r="I37" s="31">
        <v>0</v>
      </c>
      <c r="J37" s="39">
        <v>0</v>
      </c>
      <c r="K37" s="40">
        <v>0</v>
      </c>
      <c r="L37" s="39">
        <v>0</v>
      </c>
      <c r="M37" s="40">
        <v>0</v>
      </c>
      <c r="N37" s="58">
        <f t="shared" si="12"/>
        <v>0.4</v>
      </c>
      <c r="O37" s="59">
        <f t="shared" si="13"/>
        <v>0.2</v>
      </c>
    </row>
    <row r="38" spans="1:15" ht="11.25">
      <c r="A38" s="30"/>
      <c r="B38" s="56"/>
      <c r="C38" s="40" t="s">
        <v>8</v>
      </c>
      <c r="D38" s="38">
        <v>0</v>
      </c>
      <c r="E38" s="31">
        <v>0</v>
      </c>
      <c r="F38" s="39">
        <v>0</v>
      </c>
      <c r="G38" s="40">
        <v>0</v>
      </c>
      <c r="H38" s="38">
        <v>0</v>
      </c>
      <c r="I38" s="31">
        <v>0</v>
      </c>
      <c r="J38" s="39">
        <v>0</v>
      </c>
      <c r="K38" s="40">
        <v>0</v>
      </c>
      <c r="L38" s="39">
        <v>0</v>
      </c>
      <c r="M38" s="40">
        <v>0</v>
      </c>
      <c r="N38" s="58">
        <f t="shared" si="12"/>
        <v>0</v>
      </c>
      <c r="O38" s="59">
        <f t="shared" si="13"/>
        <v>0</v>
      </c>
    </row>
    <row r="39" spans="1:15" ht="11.25">
      <c r="A39" s="30"/>
      <c r="B39" s="56"/>
      <c r="C39" s="40" t="s">
        <v>9</v>
      </c>
      <c r="D39" s="38">
        <v>0</v>
      </c>
      <c r="E39" s="31">
        <v>0</v>
      </c>
      <c r="F39" s="39">
        <v>0</v>
      </c>
      <c r="G39" s="40">
        <v>0</v>
      </c>
      <c r="H39" s="38">
        <v>0</v>
      </c>
      <c r="I39" s="31">
        <v>0</v>
      </c>
      <c r="J39" s="39">
        <v>0</v>
      </c>
      <c r="K39" s="40">
        <v>0</v>
      </c>
      <c r="L39" s="39">
        <v>0</v>
      </c>
      <c r="M39" s="40">
        <v>0</v>
      </c>
      <c r="N39" s="58">
        <f t="shared" si="12"/>
        <v>0</v>
      </c>
      <c r="O39" s="59">
        <f t="shared" si="13"/>
        <v>0</v>
      </c>
    </row>
    <row r="40" spans="1:15" ht="11.25">
      <c r="A40" s="30"/>
      <c r="B40" s="56"/>
      <c r="C40" s="40" t="s">
        <v>10</v>
      </c>
      <c r="D40" s="38">
        <v>0</v>
      </c>
      <c r="E40" s="31">
        <v>0</v>
      </c>
      <c r="F40" s="39">
        <v>0</v>
      </c>
      <c r="G40" s="40">
        <v>0</v>
      </c>
      <c r="H40" s="38">
        <v>0</v>
      </c>
      <c r="I40" s="31">
        <v>0</v>
      </c>
      <c r="J40" s="39">
        <v>1</v>
      </c>
      <c r="K40" s="40">
        <v>0</v>
      </c>
      <c r="L40" s="39">
        <v>0</v>
      </c>
      <c r="M40" s="40">
        <v>0</v>
      </c>
      <c r="N40" s="58">
        <f t="shared" si="12"/>
        <v>0.2</v>
      </c>
      <c r="O40" s="59">
        <f t="shared" si="13"/>
        <v>0</v>
      </c>
    </row>
    <row r="41" spans="1:15" ht="11.25">
      <c r="A41" s="30"/>
      <c r="B41" s="56"/>
      <c r="C41" s="40" t="s">
        <v>11</v>
      </c>
      <c r="D41" s="38">
        <v>0</v>
      </c>
      <c r="E41" s="31">
        <v>0</v>
      </c>
      <c r="F41" s="39">
        <v>4</v>
      </c>
      <c r="G41" s="40">
        <v>0</v>
      </c>
      <c r="H41" s="38">
        <v>1</v>
      </c>
      <c r="I41" s="31">
        <v>0</v>
      </c>
      <c r="J41" s="39">
        <v>2</v>
      </c>
      <c r="K41" s="40">
        <v>1</v>
      </c>
      <c r="L41" s="39">
        <v>6</v>
      </c>
      <c r="M41" s="40">
        <v>1</v>
      </c>
      <c r="N41" s="58">
        <f t="shared" si="12"/>
        <v>2.6</v>
      </c>
      <c r="O41" s="59">
        <f t="shared" si="13"/>
        <v>0.4</v>
      </c>
    </row>
    <row r="42" spans="1:15" s="11" customFormat="1" ht="11.25">
      <c r="A42" s="30"/>
      <c r="B42" s="56"/>
      <c r="C42" s="45" t="s">
        <v>27</v>
      </c>
      <c r="D42" s="43">
        <f aca="true" t="shared" si="14" ref="D42:M42">SUM(D36:D41)</f>
        <v>3</v>
      </c>
      <c r="E42" s="22">
        <f t="shared" si="14"/>
        <v>2</v>
      </c>
      <c r="F42" s="44">
        <f t="shared" si="14"/>
        <v>7</v>
      </c>
      <c r="G42" s="45">
        <f t="shared" si="14"/>
        <v>2</v>
      </c>
      <c r="H42" s="43">
        <f t="shared" si="14"/>
        <v>5</v>
      </c>
      <c r="I42" s="22">
        <f t="shared" si="14"/>
        <v>3</v>
      </c>
      <c r="J42" s="44">
        <f t="shared" si="14"/>
        <v>7</v>
      </c>
      <c r="K42" s="45">
        <f t="shared" si="14"/>
        <v>1</v>
      </c>
      <c r="L42" s="44">
        <f t="shared" si="14"/>
        <v>6</v>
      </c>
      <c r="M42" s="45">
        <f t="shared" si="14"/>
        <v>3</v>
      </c>
      <c r="N42" s="60">
        <f t="shared" si="12"/>
        <v>5.6</v>
      </c>
      <c r="O42" s="61">
        <f t="shared" si="13"/>
        <v>2.2</v>
      </c>
    </row>
    <row r="43" spans="1:15" ht="11.25">
      <c r="A43" s="30"/>
      <c r="B43" s="56"/>
      <c r="C43" s="40"/>
      <c r="D43" s="38"/>
      <c r="E43" s="31"/>
      <c r="F43" s="39"/>
      <c r="G43" s="40"/>
      <c r="H43" s="38"/>
      <c r="I43" s="31"/>
      <c r="J43" s="39"/>
      <c r="K43" s="40"/>
      <c r="L43" s="39"/>
      <c r="M43" s="40"/>
      <c r="N43" s="39"/>
      <c r="O43" s="62"/>
    </row>
    <row r="44" spans="1:15" ht="22.5">
      <c r="A44" s="30" t="s">
        <v>13</v>
      </c>
      <c r="B44" s="56">
        <v>1963</v>
      </c>
      <c r="C44" s="40" t="s">
        <v>6</v>
      </c>
      <c r="D44" s="38">
        <v>1</v>
      </c>
      <c r="E44" s="31">
        <v>0</v>
      </c>
      <c r="F44" s="39">
        <v>0</v>
      </c>
      <c r="G44" s="40">
        <v>0</v>
      </c>
      <c r="H44" s="38">
        <v>0</v>
      </c>
      <c r="I44" s="31">
        <v>0</v>
      </c>
      <c r="J44" s="39">
        <v>0</v>
      </c>
      <c r="K44" s="40">
        <v>0</v>
      </c>
      <c r="L44" s="39">
        <v>0</v>
      </c>
      <c r="M44" s="40">
        <v>0</v>
      </c>
      <c r="N44" s="58">
        <f aca="true" t="shared" si="15" ref="N44:N50">AVERAGE(J44,H44,F44,D44,L44)</f>
        <v>0.2</v>
      </c>
      <c r="O44" s="59">
        <f aca="true" t="shared" si="16" ref="O44:O50">AVERAGE(K44,I44,G44,E44,M44)</f>
        <v>0</v>
      </c>
    </row>
    <row r="45" spans="1:15" ht="11.25">
      <c r="A45" s="30"/>
      <c r="B45" s="56"/>
      <c r="C45" s="40" t="s">
        <v>7</v>
      </c>
      <c r="D45" s="38">
        <v>0</v>
      </c>
      <c r="E45" s="31">
        <v>1</v>
      </c>
      <c r="F45" s="39">
        <v>1</v>
      </c>
      <c r="G45" s="40">
        <v>0</v>
      </c>
      <c r="H45" s="38">
        <v>0</v>
      </c>
      <c r="I45" s="31">
        <v>0</v>
      </c>
      <c r="J45" s="39">
        <v>0</v>
      </c>
      <c r="K45" s="40">
        <v>1</v>
      </c>
      <c r="L45" s="39">
        <v>0</v>
      </c>
      <c r="M45" s="40">
        <v>0</v>
      </c>
      <c r="N45" s="58">
        <f t="shared" si="15"/>
        <v>0.2</v>
      </c>
      <c r="O45" s="59">
        <f t="shared" si="16"/>
        <v>0.4</v>
      </c>
    </row>
    <row r="46" spans="1:15" ht="11.25">
      <c r="A46" s="30"/>
      <c r="B46" s="56"/>
      <c r="C46" s="40" t="s">
        <v>8</v>
      </c>
      <c r="D46" s="38">
        <v>0</v>
      </c>
      <c r="E46" s="31">
        <v>0</v>
      </c>
      <c r="F46" s="39">
        <v>0</v>
      </c>
      <c r="G46" s="40">
        <v>0</v>
      </c>
      <c r="H46" s="38">
        <v>0</v>
      </c>
      <c r="I46" s="31">
        <v>0</v>
      </c>
      <c r="J46" s="39">
        <v>0</v>
      </c>
      <c r="K46" s="40">
        <v>0</v>
      </c>
      <c r="L46" s="39">
        <v>0</v>
      </c>
      <c r="M46" s="40">
        <v>0</v>
      </c>
      <c r="N46" s="58">
        <f t="shared" si="15"/>
        <v>0</v>
      </c>
      <c r="O46" s="59">
        <f t="shared" si="16"/>
        <v>0</v>
      </c>
    </row>
    <row r="47" spans="1:15" ht="11.25">
      <c r="A47" s="30"/>
      <c r="B47" s="56"/>
      <c r="C47" s="40" t="s">
        <v>9</v>
      </c>
      <c r="D47" s="38">
        <v>0</v>
      </c>
      <c r="E47" s="31">
        <v>0</v>
      </c>
      <c r="F47" s="39">
        <v>0</v>
      </c>
      <c r="G47" s="40">
        <v>0</v>
      </c>
      <c r="H47" s="38">
        <v>0</v>
      </c>
      <c r="I47" s="31">
        <v>0</v>
      </c>
      <c r="J47" s="39">
        <v>0</v>
      </c>
      <c r="K47" s="40">
        <v>0</v>
      </c>
      <c r="L47" s="39">
        <v>1</v>
      </c>
      <c r="M47" s="40">
        <v>0</v>
      </c>
      <c r="N47" s="58">
        <f t="shared" si="15"/>
        <v>0.2</v>
      </c>
      <c r="O47" s="59">
        <f t="shared" si="16"/>
        <v>0</v>
      </c>
    </row>
    <row r="48" spans="1:15" ht="11.25">
      <c r="A48" s="30"/>
      <c r="B48" s="56"/>
      <c r="C48" s="40" t="s">
        <v>10</v>
      </c>
      <c r="D48" s="38">
        <v>0</v>
      </c>
      <c r="E48" s="31">
        <v>0</v>
      </c>
      <c r="F48" s="39">
        <v>0</v>
      </c>
      <c r="G48" s="40">
        <v>0</v>
      </c>
      <c r="H48" s="38">
        <v>0</v>
      </c>
      <c r="I48" s="31">
        <v>0</v>
      </c>
      <c r="J48" s="39">
        <v>0</v>
      </c>
      <c r="K48" s="40">
        <v>0</v>
      </c>
      <c r="L48" s="39">
        <v>0</v>
      </c>
      <c r="M48" s="40">
        <v>0</v>
      </c>
      <c r="N48" s="58">
        <f t="shared" si="15"/>
        <v>0</v>
      </c>
      <c r="O48" s="59">
        <f t="shared" si="16"/>
        <v>0</v>
      </c>
    </row>
    <row r="49" spans="1:15" ht="11.25">
      <c r="A49" s="30"/>
      <c r="B49" s="56"/>
      <c r="C49" s="40" t="s">
        <v>11</v>
      </c>
      <c r="D49" s="38">
        <v>1</v>
      </c>
      <c r="E49" s="31">
        <v>1</v>
      </c>
      <c r="F49" s="39">
        <v>3</v>
      </c>
      <c r="G49" s="40">
        <v>2</v>
      </c>
      <c r="H49" s="38">
        <v>5</v>
      </c>
      <c r="I49" s="31">
        <v>0</v>
      </c>
      <c r="J49" s="39">
        <v>2</v>
      </c>
      <c r="K49" s="40">
        <v>3</v>
      </c>
      <c r="L49" s="39">
        <v>3</v>
      </c>
      <c r="M49" s="40">
        <v>3</v>
      </c>
      <c r="N49" s="58">
        <f t="shared" si="15"/>
        <v>2.8</v>
      </c>
      <c r="O49" s="59">
        <f t="shared" si="16"/>
        <v>1.8</v>
      </c>
    </row>
    <row r="50" spans="1:15" s="11" customFormat="1" ht="11.25">
      <c r="A50" s="30"/>
      <c r="B50" s="56"/>
      <c r="C50" s="45" t="s">
        <v>27</v>
      </c>
      <c r="D50" s="43">
        <f aca="true" t="shared" si="17" ref="D50:M50">SUM(D44:D49)</f>
        <v>2</v>
      </c>
      <c r="E50" s="22">
        <f t="shared" si="17"/>
        <v>2</v>
      </c>
      <c r="F50" s="44">
        <f t="shared" si="17"/>
        <v>4</v>
      </c>
      <c r="G50" s="45">
        <f t="shared" si="17"/>
        <v>2</v>
      </c>
      <c r="H50" s="43">
        <f t="shared" si="17"/>
        <v>5</v>
      </c>
      <c r="I50" s="22">
        <f t="shared" si="17"/>
        <v>0</v>
      </c>
      <c r="J50" s="44">
        <f t="shared" si="17"/>
        <v>2</v>
      </c>
      <c r="K50" s="45">
        <f t="shared" si="17"/>
        <v>4</v>
      </c>
      <c r="L50" s="44">
        <f t="shared" si="17"/>
        <v>4</v>
      </c>
      <c r="M50" s="45">
        <f t="shared" si="17"/>
        <v>3</v>
      </c>
      <c r="N50" s="60">
        <f t="shared" si="15"/>
        <v>3.4</v>
      </c>
      <c r="O50" s="61">
        <f t="shared" si="16"/>
        <v>2.2</v>
      </c>
    </row>
    <row r="51" spans="1:15" ht="11.25">
      <c r="A51" s="30"/>
      <c r="B51" s="56"/>
      <c r="C51" s="40"/>
      <c r="D51" s="38"/>
      <c r="E51" s="31"/>
      <c r="F51" s="39"/>
      <c r="G51" s="40"/>
      <c r="H51" s="38"/>
      <c r="I51" s="31"/>
      <c r="J51" s="39"/>
      <c r="K51" s="40"/>
      <c r="L51" s="39"/>
      <c r="M51" s="40"/>
      <c r="N51" s="39"/>
      <c r="O51" s="62"/>
    </row>
    <row r="52" spans="1:15" ht="22.5">
      <c r="A52" s="30" t="s">
        <v>14</v>
      </c>
      <c r="B52" s="56">
        <v>1963</v>
      </c>
      <c r="C52" s="40" t="s">
        <v>6</v>
      </c>
      <c r="D52" s="38">
        <v>1</v>
      </c>
      <c r="E52" s="31">
        <v>1</v>
      </c>
      <c r="F52" s="39">
        <v>3</v>
      </c>
      <c r="G52" s="40">
        <v>0</v>
      </c>
      <c r="H52" s="38">
        <v>0</v>
      </c>
      <c r="I52" s="31">
        <v>0</v>
      </c>
      <c r="J52" s="39">
        <v>2</v>
      </c>
      <c r="K52" s="40">
        <v>0</v>
      </c>
      <c r="L52" s="39">
        <v>0</v>
      </c>
      <c r="M52" s="40">
        <v>0</v>
      </c>
      <c r="N52" s="58">
        <f aca="true" t="shared" si="18" ref="N52:N58">AVERAGE(J52,H52,F52,D52,L52)</f>
        <v>1.2</v>
      </c>
      <c r="O52" s="59">
        <f aca="true" t="shared" si="19" ref="O52:O58">AVERAGE(K52,I52,G52,E52,M52)</f>
        <v>0.2</v>
      </c>
    </row>
    <row r="53" spans="1:15" ht="11.25">
      <c r="A53" s="30"/>
      <c r="B53" s="56"/>
      <c r="C53" s="40" t="s">
        <v>7</v>
      </c>
      <c r="D53" s="38">
        <v>0</v>
      </c>
      <c r="E53" s="31">
        <v>1</v>
      </c>
      <c r="F53" s="39">
        <v>0</v>
      </c>
      <c r="G53" s="40">
        <v>0</v>
      </c>
      <c r="H53" s="38">
        <v>0</v>
      </c>
      <c r="I53" s="31">
        <v>0</v>
      </c>
      <c r="J53" s="39">
        <v>1</v>
      </c>
      <c r="K53" s="40">
        <v>0</v>
      </c>
      <c r="L53" s="39">
        <v>0</v>
      </c>
      <c r="M53" s="40">
        <v>1</v>
      </c>
      <c r="N53" s="58">
        <f t="shared" si="18"/>
        <v>0.2</v>
      </c>
      <c r="O53" s="59">
        <f t="shared" si="19"/>
        <v>0.4</v>
      </c>
    </row>
    <row r="54" spans="1:15" ht="11.25">
      <c r="A54" s="30"/>
      <c r="B54" s="56"/>
      <c r="C54" s="40" t="s">
        <v>8</v>
      </c>
      <c r="D54" s="38">
        <v>0</v>
      </c>
      <c r="E54" s="31">
        <v>0</v>
      </c>
      <c r="F54" s="39">
        <v>0</v>
      </c>
      <c r="G54" s="40">
        <v>0</v>
      </c>
      <c r="H54" s="38">
        <v>0</v>
      </c>
      <c r="I54" s="31">
        <v>0</v>
      </c>
      <c r="J54" s="39">
        <v>0</v>
      </c>
      <c r="K54" s="40">
        <v>0</v>
      </c>
      <c r="L54" s="39">
        <v>0</v>
      </c>
      <c r="M54" s="40">
        <v>0</v>
      </c>
      <c r="N54" s="58">
        <f t="shared" si="18"/>
        <v>0</v>
      </c>
      <c r="O54" s="59">
        <f t="shared" si="19"/>
        <v>0</v>
      </c>
    </row>
    <row r="55" spans="1:15" ht="11.25">
      <c r="A55" s="30"/>
      <c r="B55" s="56"/>
      <c r="C55" s="40" t="s">
        <v>9</v>
      </c>
      <c r="D55" s="38">
        <v>0</v>
      </c>
      <c r="E55" s="31">
        <v>0</v>
      </c>
      <c r="F55" s="39">
        <v>0</v>
      </c>
      <c r="G55" s="40">
        <v>0</v>
      </c>
      <c r="H55" s="38">
        <v>1</v>
      </c>
      <c r="I55" s="31">
        <v>0</v>
      </c>
      <c r="J55" s="39">
        <v>0</v>
      </c>
      <c r="K55" s="40">
        <v>0</v>
      </c>
      <c r="L55" s="39">
        <v>0</v>
      </c>
      <c r="M55" s="40">
        <v>0</v>
      </c>
      <c r="N55" s="58">
        <f t="shared" si="18"/>
        <v>0.2</v>
      </c>
      <c r="O55" s="59">
        <f t="shared" si="19"/>
        <v>0</v>
      </c>
    </row>
    <row r="56" spans="1:15" ht="11.25">
      <c r="A56" s="30"/>
      <c r="B56" s="56"/>
      <c r="C56" s="40" t="s">
        <v>10</v>
      </c>
      <c r="D56" s="38">
        <v>0</v>
      </c>
      <c r="E56" s="31">
        <v>0</v>
      </c>
      <c r="F56" s="39">
        <v>0</v>
      </c>
      <c r="G56" s="40">
        <v>0</v>
      </c>
      <c r="H56" s="38">
        <v>0</v>
      </c>
      <c r="I56" s="31">
        <v>0</v>
      </c>
      <c r="J56" s="39">
        <v>0</v>
      </c>
      <c r="K56" s="40">
        <v>0</v>
      </c>
      <c r="L56" s="39">
        <v>0</v>
      </c>
      <c r="M56" s="40">
        <v>0</v>
      </c>
      <c r="N56" s="58">
        <f t="shared" si="18"/>
        <v>0</v>
      </c>
      <c r="O56" s="59">
        <f t="shared" si="19"/>
        <v>0</v>
      </c>
    </row>
    <row r="57" spans="1:15" ht="11.25">
      <c r="A57" s="30"/>
      <c r="B57" s="56"/>
      <c r="C57" s="40" t="s">
        <v>11</v>
      </c>
      <c r="D57" s="38">
        <v>3</v>
      </c>
      <c r="E57" s="31">
        <v>0</v>
      </c>
      <c r="F57" s="39">
        <v>4</v>
      </c>
      <c r="G57" s="40">
        <v>1</v>
      </c>
      <c r="H57" s="38">
        <v>2</v>
      </c>
      <c r="I57" s="31">
        <v>0</v>
      </c>
      <c r="J57" s="39">
        <v>3</v>
      </c>
      <c r="K57" s="40">
        <v>0</v>
      </c>
      <c r="L57" s="39">
        <v>9</v>
      </c>
      <c r="M57" s="40">
        <v>0</v>
      </c>
      <c r="N57" s="58">
        <f t="shared" si="18"/>
        <v>4.2</v>
      </c>
      <c r="O57" s="59">
        <f t="shared" si="19"/>
        <v>0.2</v>
      </c>
    </row>
    <row r="58" spans="1:15" s="11" customFormat="1" ht="11.25">
      <c r="A58" s="30"/>
      <c r="B58" s="56"/>
      <c r="C58" s="45" t="s">
        <v>27</v>
      </c>
      <c r="D58" s="43">
        <f aca="true" t="shared" si="20" ref="D58:M58">SUM(D52:D57)</f>
        <v>4</v>
      </c>
      <c r="E58" s="22">
        <f t="shared" si="20"/>
        <v>2</v>
      </c>
      <c r="F58" s="44">
        <f t="shared" si="20"/>
        <v>7</v>
      </c>
      <c r="G58" s="45">
        <f t="shared" si="20"/>
        <v>1</v>
      </c>
      <c r="H58" s="43">
        <f t="shared" si="20"/>
        <v>3</v>
      </c>
      <c r="I58" s="22">
        <f t="shared" si="20"/>
        <v>0</v>
      </c>
      <c r="J58" s="44">
        <f t="shared" si="20"/>
        <v>6</v>
      </c>
      <c r="K58" s="45">
        <f t="shared" si="20"/>
        <v>0</v>
      </c>
      <c r="L58" s="44">
        <f t="shared" si="20"/>
        <v>9</v>
      </c>
      <c r="M58" s="45">
        <f t="shared" si="20"/>
        <v>1</v>
      </c>
      <c r="N58" s="60">
        <f t="shared" si="18"/>
        <v>5.8</v>
      </c>
      <c r="O58" s="61">
        <f t="shared" si="19"/>
        <v>0.8</v>
      </c>
    </row>
    <row r="59" spans="1:15" s="11" customFormat="1" ht="11.25">
      <c r="A59" s="30"/>
      <c r="B59" s="56"/>
      <c r="C59" s="45"/>
      <c r="D59" s="43"/>
      <c r="E59" s="22"/>
      <c r="F59" s="44"/>
      <c r="G59" s="45"/>
      <c r="H59" s="43"/>
      <c r="I59" s="22"/>
      <c r="J59" s="44"/>
      <c r="K59" s="45"/>
      <c r="L59" s="44"/>
      <c r="M59" s="45"/>
      <c r="N59" s="60"/>
      <c r="O59" s="61"/>
    </row>
    <row r="60" spans="1:15" s="11" customFormat="1" ht="22.5">
      <c r="A60" s="30" t="s">
        <v>67</v>
      </c>
      <c r="B60" s="56">
        <v>2002</v>
      </c>
      <c r="C60" s="40" t="s">
        <v>6</v>
      </c>
      <c r="D60" s="43"/>
      <c r="E60" s="22"/>
      <c r="F60" s="44"/>
      <c r="G60" s="45"/>
      <c r="H60" s="43"/>
      <c r="I60" s="22"/>
      <c r="J60" s="44"/>
      <c r="K60" s="45"/>
      <c r="L60" s="39">
        <v>3</v>
      </c>
      <c r="M60" s="40">
        <v>0</v>
      </c>
      <c r="N60" s="139">
        <f aca="true" t="shared" si="21" ref="N60:O66">AVERAGE(J60,H60,F60,D60,L60)</f>
        <v>3</v>
      </c>
      <c r="O60" s="59">
        <f aca="true" t="shared" si="22" ref="O60:O66">AVERAGE(K60,I60,G60,E60,M60)</f>
        <v>0</v>
      </c>
    </row>
    <row r="61" spans="1:15" s="11" customFormat="1" ht="11.25">
      <c r="A61" s="30"/>
      <c r="B61" s="56"/>
      <c r="C61" s="40" t="s">
        <v>7</v>
      </c>
      <c r="D61" s="43"/>
      <c r="E61" s="22"/>
      <c r="F61" s="44"/>
      <c r="G61" s="45"/>
      <c r="H61" s="43"/>
      <c r="I61" s="22"/>
      <c r="J61" s="44"/>
      <c r="K61" s="45"/>
      <c r="L61" s="39">
        <v>0</v>
      </c>
      <c r="M61" s="40">
        <v>0</v>
      </c>
      <c r="N61" s="139">
        <f t="shared" si="21"/>
        <v>0</v>
      </c>
      <c r="O61" s="59">
        <f t="shared" si="22"/>
        <v>0</v>
      </c>
    </row>
    <row r="62" spans="1:15" s="11" customFormat="1" ht="11.25">
      <c r="A62" s="30"/>
      <c r="B62" s="56"/>
      <c r="C62" s="40" t="s">
        <v>8</v>
      </c>
      <c r="D62" s="43"/>
      <c r="E62" s="22"/>
      <c r="F62" s="44"/>
      <c r="G62" s="45"/>
      <c r="H62" s="43"/>
      <c r="I62" s="22"/>
      <c r="J62" s="44"/>
      <c r="K62" s="45"/>
      <c r="L62" s="39">
        <v>0</v>
      </c>
      <c r="M62" s="40">
        <v>0</v>
      </c>
      <c r="N62" s="139">
        <f t="shared" si="21"/>
        <v>0</v>
      </c>
      <c r="O62" s="59">
        <f t="shared" si="22"/>
        <v>0</v>
      </c>
    </row>
    <row r="63" spans="1:15" s="11" customFormat="1" ht="11.25">
      <c r="A63" s="30"/>
      <c r="B63" s="56"/>
      <c r="C63" s="40" t="s">
        <v>9</v>
      </c>
      <c r="D63" s="43"/>
      <c r="E63" s="22"/>
      <c r="F63" s="44"/>
      <c r="G63" s="45"/>
      <c r="H63" s="43"/>
      <c r="I63" s="22"/>
      <c r="J63" s="44"/>
      <c r="K63" s="45"/>
      <c r="L63" s="39">
        <v>0</v>
      </c>
      <c r="M63" s="40">
        <v>0</v>
      </c>
      <c r="N63" s="139">
        <f t="shared" si="21"/>
        <v>0</v>
      </c>
      <c r="O63" s="59">
        <f t="shared" si="22"/>
        <v>0</v>
      </c>
    </row>
    <row r="64" spans="1:15" s="11" customFormat="1" ht="11.25">
      <c r="A64" s="30"/>
      <c r="B64" s="56"/>
      <c r="C64" s="40" t="s">
        <v>10</v>
      </c>
      <c r="D64" s="43"/>
      <c r="E64" s="22"/>
      <c r="F64" s="44"/>
      <c r="G64" s="45"/>
      <c r="H64" s="43"/>
      <c r="I64" s="22"/>
      <c r="J64" s="44"/>
      <c r="K64" s="45"/>
      <c r="L64" s="39">
        <v>0</v>
      </c>
      <c r="M64" s="40">
        <v>0</v>
      </c>
      <c r="N64" s="139">
        <f t="shared" si="21"/>
        <v>0</v>
      </c>
      <c r="O64" s="59">
        <f t="shared" si="22"/>
        <v>0</v>
      </c>
    </row>
    <row r="65" spans="1:15" s="11" customFormat="1" ht="11.25">
      <c r="A65" s="30"/>
      <c r="B65" s="56"/>
      <c r="C65" s="40" t="s">
        <v>11</v>
      </c>
      <c r="D65" s="43"/>
      <c r="E65" s="22"/>
      <c r="F65" s="44"/>
      <c r="G65" s="45"/>
      <c r="H65" s="43"/>
      <c r="I65" s="22"/>
      <c r="J65" s="44"/>
      <c r="K65" s="45"/>
      <c r="L65" s="39">
        <v>1</v>
      </c>
      <c r="M65" s="40">
        <v>0</v>
      </c>
      <c r="N65" s="139">
        <f t="shared" si="21"/>
        <v>1</v>
      </c>
      <c r="O65" s="59">
        <f t="shared" si="22"/>
        <v>0</v>
      </c>
    </row>
    <row r="66" spans="1:15" s="11" customFormat="1" ht="11.25">
      <c r="A66" s="30"/>
      <c r="B66" s="56"/>
      <c r="C66" s="45" t="s">
        <v>27</v>
      </c>
      <c r="D66" s="43"/>
      <c r="E66" s="22"/>
      <c r="F66" s="44"/>
      <c r="G66" s="45"/>
      <c r="H66" s="43"/>
      <c r="I66" s="22"/>
      <c r="J66" s="44"/>
      <c r="K66" s="45"/>
      <c r="L66" s="44">
        <f>SUM(L60:L65)</f>
        <v>4</v>
      </c>
      <c r="M66" s="43">
        <f>SUM(M60:M65)</f>
        <v>0</v>
      </c>
      <c r="N66" s="153">
        <f t="shared" si="21"/>
        <v>4</v>
      </c>
      <c r="O66" s="61">
        <f t="shared" si="22"/>
        <v>0</v>
      </c>
    </row>
    <row r="67" spans="1:15" ht="11.25">
      <c r="A67" s="30"/>
      <c r="B67" s="56"/>
      <c r="C67" s="45"/>
      <c r="D67" s="38"/>
      <c r="E67" s="31"/>
      <c r="F67" s="39"/>
      <c r="G67" s="40"/>
      <c r="H67" s="38"/>
      <c r="I67" s="31"/>
      <c r="J67" s="39"/>
      <c r="K67" s="40"/>
      <c r="L67" s="39"/>
      <c r="M67" s="40"/>
      <c r="N67" s="39"/>
      <c r="O67" s="62"/>
    </row>
    <row r="68" spans="1:15" ht="22.5">
      <c r="A68" s="30" t="s">
        <v>15</v>
      </c>
      <c r="B68" s="56">
        <v>1963</v>
      </c>
      <c r="C68" s="40" t="s">
        <v>6</v>
      </c>
      <c r="D68" s="38">
        <v>18</v>
      </c>
      <c r="E68" s="31">
        <v>3</v>
      </c>
      <c r="F68" s="39">
        <v>21</v>
      </c>
      <c r="G68" s="40">
        <v>1</v>
      </c>
      <c r="H68" s="38">
        <v>14</v>
      </c>
      <c r="I68" s="31">
        <v>0</v>
      </c>
      <c r="J68" s="39">
        <v>13</v>
      </c>
      <c r="K68" s="40">
        <v>1</v>
      </c>
      <c r="L68" s="39">
        <v>16</v>
      </c>
      <c r="M68" s="40">
        <v>0</v>
      </c>
      <c r="N68" s="58">
        <f aca="true" t="shared" si="23" ref="N68:N82">AVERAGE(J68,H68,F68,D68,L68)</f>
        <v>16.4</v>
      </c>
      <c r="O68" s="59">
        <f aca="true" t="shared" si="24" ref="O68:O82">AVERAGE(K68,I68,G68,E68,M68)</f>
        <v>1</v>
      </c>
    </row>
    <row r="69" spans="1:15" ht="11.25">
      <c r="A69" s="30"/>
      <c r="B69" s="56"/>
      <c r="C69" s="40" t="s">
        <v>7</v>
      </c>
      <c r="D69" s="38">
        <v>4</v>
      </c>
      <c r="E69" s="31">
        <v>0</v>
      </c>
      <c r="F69" s="39">
        <v>1</v>
      </c>
      <c r="G69" s="40">
        <v>0</v>
      </c>
      <c r="H69" s="38">
        <v>0</v>
      </c>
      <c r="I69" s="31">
        <v>0</v>
      </c>
      <c r="J69" s="39">
        <v>0</v>
      </c>
      <c r="K69" s="40">
        <v>1</v>
      </c>
      <c r="L69" s="39">
        <v>1</v>
      </c>
      <c r="M69" s="40">
        <v>0</v>
      </c>
      <c r="N69" s="58">
        <f t="shared" si="23"/>
        <v>1.2</v>
      </c>
      <c r="O69" s="59">
        <f t="shared" si="24"/>
        <v>0.2</v>
      </c>
    </row>
    <row r="70" spans="1:15" ht="11.25">
      <c r="A70" s="30"/>
      <c r="B70" s="56"/>
      <c r="C70" s="40" t="s">
        <v>8</v>
      </c>
      <c r="D70" s="38">
        <v>0</v>
      </c>
      <c r="E70" s="31">
        <v>0</v>
      </c>
      <c r="F70" s="39">
        <v>0</v>
      </c>
      <c r="G70" s="40">
        <v>0</v>
      </c>
      <c r="H70" s="38">
        <v>0</v>
      </c>
      <c r="I70" s="31">
        <v>0</v>
      </c>
      <c r="J70" s="39">
        <v>1</v>
      </c>
      <c r="K70" s="40">
        <v>0</v>
      </c>
      <c r="L70" s="39">
        <v>0</v>
      </c>
      <c r="M70" s="40">
        <v>0</v>
      </c>
      <c r="N70" s="58">
        <f t="shared" si="23"/>
        <v>0.2</v>
      </c>
      <c r="O70" s="59">
        <f t="shared" si="24"/>
        <v>0</v>
      </c>
    </row>
    <row r="71" spans="1:15" ht="11.25">
      <c r="A71" s="30"/>
      <c r="B71" s="56"/>
      <c r="C71" s="40" t="s">
        <v>9</v>
      </c>
      <c r="D71" s="38">
        <v>2</v>
      </c>
      <c r="E71" s="31">
        <v>0</v>
      </c>
      <c r="F71" s="39">
        <v>1</v>
      </c>
      <c r="G71" s="40">
        <v>0</v>
      </c>
      <c r="H71" s="38">
        <v>2</v>
      </c>
      <c r="I71" s="31">
        <v>1</v>
      </c>
      <c r="J71" s="39">
        <v>1</v>
      </c>
      <c r="K71" s="40">
        <v>1</v>
      </c>
      <c r="L71" s="39">
        <v>1</v>
      </c>
      <c r="M71" s="40">
        <v>0</v>
      </c>
      <c r="N71" s="58">
        <f t="shared" si="23"/>
        <v>1.4</v>
      </c>
      <c r="O71" s="59">
        <f t="shared" si="24"/>
        <v>0.4</v>
      </c>
    </row>
    <row r="72" spans="1:15" ht="11.25">
      <c r="A72" s="30"/>
      <c r="B72" s="56"/>
      <c r="C72" s="40" t="s">
        <v>10</v>
      </c>
      <c r="D72" s="38">
        <v>0</v>
      </c>
      <c r="E72" s="31">
        <v>0</v>
      </c>
      <c r="F72" s="39">
        <v>0</v>
      </c>
      <c r="G72" s="40">
        <v>0</v>
      </c>
      <c r="H72" s="38">
        <v>0</v>
      </c>
      <c r="I72" s="31">
        <v>0</v>
      </c>
      <c r="J72" s="39">
        <v>0</v>
      </c>
      <c r="K72" s="40">
        <v>0</v>
      </c>
      <c r="L72" s="39">
        <v>0</v>
      </c>
      <c r="M72" s="40">
        <v>0</v>
      </c>
      <c r="N72" s="58">
        <f t="shared" si="23"/>
        <v>0</v>
      </c>
      <c r="O72" s="59">
        <f t="shared" si="24"/>
        <v>0</v>
      </c>
    </row>
    <row r="73" spans="1:15" ht="11.25">
      <c r="A73" s="30"/>
      <c r="B73" s="56"/>
      <c r="C73" s="40" t="s">
        <v>11</v>
      </c>
      <c r="D73" s="38">
        <v>2</v>
      </c>
      <c r="E73" s="31">
        <v>1</v>
      </c>
      <c r="F73" s="39">
        <v>8</v>
      </c>
      <c r="G73" s="40">
        <v>0</v>
      </c>
      <c r="H73" s="38">
        <v>3</v>
      </c>
      <c r="I73" s="31">
        <v>2</v>
      </c>
      <c r="J73" s="39">
        <v>8</v>
      </c>
      <c r="K73" s="40">
        <v>0</v>
      </c>
      <c r="L73" s="39">
        <v>18</v>
      </c>
      <c r="M73" s="40">
        <v>3</v>
      </c>
      <c r="N73" s="58">
        <f t="shared" si="23"/>
        <v>7.8</v>
      </c>
      <c r="O73" s="59">
        <f t="shared" si="24"/>
        <v>1.2</v>
      </c>
    </row>
    <row r="74" spans="1:15" ht="11.25">
      <c r="A74" s="30"/>
      <c r="B74" s="56"/>
      <c r="C74" s="40" t="s">
        <v>71</v>
      </c>
      <c r="D74" s="38"/>
      <c r="E74" s="31"/>
      <c r="F74" s="39"/>
      <c r="G74" s="40"/>
      <c r="H74" s="38"/>
      <c r="I74" s="31"/>
      <c r="J74" s="39"/>
      <c r="K74" s="40"/>
      <c r="L74" s="39">
        <v>1</v>
      </c>
      <c r="M74" s="40">
        <v>2</v>
      </c>
      <c r="N74" s="58">
        <f>AVERAGE(J74,H74,F74,D74,L74)</f>
        <v>1</v>
      </c>
      <c r="O74" s="59">
        <f t="shared" si="24"/>
        <v>2</v>
      </c>
    </row>
    <row r="75" spans="1:15" s="11" customFormat="1" ht="11.25">
      <c r="A75" s="30"/>
      <c r="B75" s="56"/>
      <c r="C75" s="45" t="s">
        <v>27</v>
      </c>
      <c r="D75" s="43">
        <f aca="true" t="shared" si="25" ref="D75:K75">SUM(D68:D73)</f>
        <v>26</v>
      </c>
      <c r="E75" s="22">
        <f t="shared" si="25"/>
        <v>4</v>
      </c>
      <c r="F75" s="44">
        <f t="shared" si="25"/>
        <v>31</v>
      </c>
      <c r="G75" s="45">
        <f t="shared" si="25"/>
        <v>1</v>
      </c>
      <c r="H75" s="43">
        <f t="shared" si="25"/>
        <v>19</v>
      </c>
      <c r="I75" s="22">
        <f t="shared" si="25"/>
        <v>3</v>
      </c>
      <c r="J75" s="44">
        <f t="shared" si="25"/>
        <v>23</v>
      </c>
      <c r="K75" s="45">
        <f t="shared" si="25"/>
        <v>3</v>
      </c>
      <c r="L75" s="44">
        <f>SUM(L68:L74)</f>
        <v>37</v>
      </c>
      <c r="M75" s="45">
        <f>SUM(M68:M74)</f>
        <v>5</v>
      </c>
      <c r="N75" s="60">
        <f t="shared" si="23"/>
        <v>27.2</v>
      </c>
      <c r="O75" s="61">
        <f t="shared" si="24"/>
        <v>3.2</v>
      </c>
    </row>
    <row r="76" spans="1:15" ht="22.5">
      <c r="A76" s="30" t="s">
        <v>28</v>
      </c>
      <c r="B76" s="56">
        <v>1963</v>
      </c>
      <c r="C76" s="40" t="s">
        <v>6</v>
      </c>
      <c r="D76" s="38">
        <v>22</v>
      </c>
      <c r="E76" s="31">
        <v>7</v>
      </c>
      <c r="F76" s="39">
        <v>12</v>
      </c>
      <c r="G76" s="40">
        <v>2</v>
      </c>
      <c r="H76" s="38">
        <v>25</v>
      </c>
      <c r="I76" s="31">
        <v>6</v>
      </c>
      <c r="J76" s="39">
        <v>16</v>
      </c>
      <c r="K76" s="40">
        <v>6</v>
      </c>
      <c r="L76" s="39">
        <v>16</v>
      </c>
      <c r="M76" s="40">
        <v>5</v>
      </c>
      <c r="N76" s="58">
        <f t="shared" si="23"/>
        <v>18.2</v>
      </c>
      <c r="O76" s="59">
        <f t="shared" si="24"/>
        <v>5.2</v>
      </c>
    </row>
    <row r="77" spans="1:15" ht="11.25">
      <c r="A77" s="30"/>
      <c r="B77" s="56"/>
      <c r="C77" s="40" t="s">
        <v>7</v>
      </c>
      <c r="D77" s="38">
        <v>2</v>
      </c>
      <c r="E77" s="31">
        <v>0</v>
      </c>
      <c r="F77" s="39">
        <v>0</v>
      </c>
      <c r="G77" s="40">
        <v>1</v>
      </c>
      <c r="H77" s="38">
        <v>1</v>
      </c>
      <c r="I77" s="31">
        <v>4</v>
      </c>
      <c r="J77" s="39">
        <v>0</v>
      </c>
      <c r="K77" s="40">
        <v>1</v>
      </c>
      <c r="L77" s="39">
        <v>0</v>
      </c>
      <c r="M77" s="40">
        <v>1</v>
      </c>
      <c r="N77" s="58">
        <f t="shared" si="23"/>
        <v>0.6</v>
      </c>
      <c r="O77" s="59">
        <f t="shared" si="24"/>
        <v>1.4</v>
      </c>
    </row>
    <row r="78" spans="1:15" ht="11.25">
      <c r="A78" s="30"/>
      <c r="B78" s="56"/>
      <c r="C78" s="40" t="s">
        <v>8</v>
      </c>
      <c r="D78" s="38">
        <v>1</v>
      </c>
      <c r="E78" s="31">
        <v>0</v>
      </c>
      <c r="F78" s="39">
        <v>0</v>
      </c>
      <c r="G78" s="40">
        <v>0</v>
      </c>
      <c r="H78" s="38">
        <v>1</v>
      </c>
      <c r="I78" s="31">
        <v>0</v>
      </c>
      <c r="J78" s="39">
        <v>0</v>
      </c>
      <c r="K78" s="40">
        <v>0</v>
      </c>
      <c r="L78" s="39">
        <v>1</v>
      </c>
      <c r="M78" s="40">
        <v>0</v>
      </c>
      <c r="N78" s="58">
        <f t="shared" si="23"/>
        <v>0.6</v>
      </c>
      <c r="O78" s="59">
        <f t="shared" si="24"/>
        <v>0</v>
      </c>
    </row>
    <row r="79" spans="1:15" ht="11.25">
      <c r="A79" s="30"/>
      <c r="B79" s="56"/>
      <c r="C79" s="40" t="s">
        <v>9</v>
      </c>
      <c r="D79" s="38">
        <v>0</v>
      </c>
      <c r="E79" s="31">
        <v>0</v>
      </c>
      <c r="F79" s="39">
        <v>0</v>
      </c>
      <c r="G79" s="40">
        <v>0</v>
      </c>
      <c r="H79" s="38">
        <v>0</v>
      </c>
      <c r="I79" s="31">
        <v>0</v>
      </c>
      <c r="J79" s="39">
        <v>1</v>
      </c>
      <c r="K79" s="40">
        <v>2</v>
      </c>
      <c r="L79" s="39">
        <v>0</v>
      </c>
      <c r="M79" s="40">
        <v>0</v>
      </c>
      <c r="N79" s="58">
        <f t="shared" si="23"/>
        <v>0.2</v>
      </c>
      <c r="O79" s="59">
        <f t="shared" si="24"/>
        <v>0.4</v>
      </c>
    </row>
    <row r="80" spans="1:15" ht="11.25">
      <c r="A80" s="30"/>
      <c r="B80" s="56"/>
      <c r="C80" s="40" t="s">
        <v>10</v>
      </c>
      <c r="D80" s="38">
        <v>0</v>
      </c>
      <c r="E80" s="31">
        <v>0</v>
      </c>
      <c r="F80" s="39">
        <v>0</v>
      </c>
      <c r="G80" s="40">
        <v>0</v>
      </c>
      <c r="H80" s="38">
        <v>0</v>
      </c>
      <c r="I80" s="31">
        <v>0</v>
      </c>
      <c r="J80" s="39">
        <v>0</v>
      </c>
      <c r="K80" s="40">
        <v>0</v>
      </c>
      <c r="L80" s="39">
        <v>0</v>
      </c>
      <c r="M80" s="40">
        <v>0</v>
      </c>
      <c r="N80" s="58">
        <f t="shared" si="23"/>
        <v>0</v>
      </c>
      <c r="O80" s="59">
        <f t="shared" si="24"/>
        <v>0</v>
      </c>
    </row>
    <row r="81" spans="1:15" ht="11.25">
      <c r="A81" s="30"/>
      <c r="B81" s="56"/>
      <c r="C81" s="40" t="s">
        <v>11</v>
      </c>
      <c r="D81" s="38">
        <v>0</v>
      </c>
      <c r="E81" s="31">
        <v>0</v>
      </c>
      <c r="F81" s="39">
        <v>3</v>
      </c>
      <c r="G81" s="40">
        <v>0</v>
      </c>
      <c r="H81" s="38">
        <v>1</v>
      </c>
      <c r="I81" s="31">
        <v>0</v>
      </c>
      <c r="J81" s="39">
        <v>0</v>
      </c>
      <c r="K81" s="40">
        <v>0</v>
      </c>
      <c r="L81" s="39">
        <v>6</v>
      </c>
      <c r="M81" s="40">
        <v>1</v>
      </c>
      <c r="N81" s="58">
        <f t="shared" si="23"/>
        <v>2</v>
      </c>
      <c r="O81" s="59">
        <f t="shared" si="24"/>
        <v>0.2</v>
      </c>
    </row>
    <row r="82" spans="1:15" s="11" customFormat="1" ht="11.25">
      <c r="A82" s="20"/>
      <c r="B82" s="56"/>
      <c r="C82" s="45" t="s">
        <v>27</v>
      </c>
      <c r="D82" s="43">
        <f aca="true" t="shared" si="26" ref="D82:M82">SUM(D76:D81)</f>
        <v>25</v>
      </c>
      <c r="E82" s="22">
        <f t="shared" si="26"/>
        <v>7</v>
      </c>
      <c r="F82" s="44">
        <f t="shared" si="26"/>
        <v>15</v>
      </c>
      <c r="G82" s="45">
        <f t="shared" si="26"/>
        <v>3</v>
      </c>
      <c r="H82" s="43">
        <f t="shared" si="26"/>
        <v>28</v>
      </c>
      <c r="I82" s="22">
        <f t="shared" si="26"/>
        <v>10</v>
      </c>
      <c r="J82" s="44">
        <f t="shared" si="26"/>
        <v>17</v>
      </c>
      <c r="K82" s="45">
        <f t="shared" si="26"/>
        <v>9</v>
      </c>
      <c r="L82" s="44">
        <f t="shared" si="26"/>
        <v>23</v>
      </c>
      <c r="M82" s="45">
        <f t="shared" si="26"/>
        <v>7</v>
      </c>
      <c r="N82" s="60">
        <f t="shared" si="23"/>
        <v>21.6</v>
      </c>
      <c r="O82" s="61">
        <f t="shared" si="24"/>
        <v>7.2</v>
      </c>
    </row>
    <row r="83" spans="1:15" ht="11.25">
      <c r="A83" s="20"/>
      <c r="B83" s="56"/>
      <c r="C83" s="40"/>
      <c r="D83" s="38"/>
      <c r="E83" s="31"/>
      <c r="F83" s="39"/>
      <c r="G83" s="40"/>
      <c r="H83" s="38"/>
      <c r="I83" s="31"/>
      <c r="J83" s="39"/>
      <c r="K83" s="40"/>
      <c r="L83" s="39"/>
      <c r="M83" s="40"/>
      <c r="N83" s="39"/>
      <c r="O83" s="62"/>
    </row>
    <row r="84" spans="1:15" ht="22.5">
      <c r="A84" s="30" t="s">
        <v>24</v>
      </c>
      <c r="B84" s="56">
        <v>1963</v>
      </c>
      <c r="C84" s="40" t="s">
        <v>6</v>
      </c>
      <c r="D84" s="38">
        <v>8</v>
      </c>
      <c r="E84" s="31">
        <v>0</v>
      </c>
      <c r="F84" s="39">
        <v>2</v>
      </c>
      <c r="G84" s="40">
        <v>0</v>
      </c>
      <c r="H84" s="38">
        <v>5</v>
      </c>
      <c r="I84" s="31">
        <v>0</v>
      </c>
      <c r="J84" s="39">
        <v>3</v>
      </c>
      <c r="K84" s="40">
        <v>0</v>
      </c>
      <c r="L84" s="39">
        <v>5</v>
      </c>
      <c r="M84" s="40">
        <v>0</v>
      </c>
      <c r="N84" s="58">
        <f aca="true" t="shared" si="27" ref="N84:N90">AVERAGE(J84,H84,F84,D84,L84)</f>
        <v>4.6</v>
      </c>
      <c r="O84" s="59">
        <f aca="true" t="shared" si="28" ref="O84:O90">AVERAGE(K84,I84,G84,E84,M84)</f>
        <v>0</v>
      </c>
    </row>
    <row r="85" spans="1:15" ht="11.25">
      <c r="A85" s="30"/>
      <c r="B85" s="56"/>
      <c r="C85" s="40" t="s">
        <v>7</v>
      </c>
      <c r="D85" s="38">
        <v>0</v>
      </c>
      <c r="E85" s="31">
        <v>0</v>
      </c>
      <c r="F85" s="39">
        <v>0</v>
      </c>
      <c r="G85" s="40">
        <v>0</v>
      </c>
      <c r="H85" s="38">
        <v>0</v>
      </c>
      <c r="I85" s="31">
        <v>0</v>
      </c>
      <c r="J85" s="39">
        <v>0</v>
      </c>
      <c r="K85" s="40">
        <v>0</v>
      </c>
      <c r="L85" s="39">
        <v>1</v>
      </c>
      <c r="M85" s="40">
        <v>0</v>
      </c>
      <c r="N85" s="58">
        <f t="shared" si="27"/>
        <v>0.2</v>
      </c>
      <c r="O85" s="59">
        <f t="shared" si="28"/>
        <v>0</v>
      </c>
    </row>
    <row r="86" spans="1:15" ht="11.25">
      <c r="A86" s="30"/>
      <c r="B86" s="56"/>
      <c r="C86" s="40" t="s">
        <v>8</v>
      </c>
      <c r="D86" s="38">
        <v>0</v>
      </c>
      <c r="E86" s="31">
        <v>0</v>
      </c>
      <c r="F86" s="39">
        <v>0</v>
      </c>
      <c r="G86" s="40">
        <v>0</v>
      </c>
      <c r="H86" s="38">
        <v>0</v>
      </c>
      <c r="I86" s="31">
        <v>0</v>
      </c>
      <c r="J86" s="39">
        <v>0</v>
      </c>
      <c r="K86" s="40">
        <v>0</v>
      </c>
      <c r="L86" s="39">
        <v>0</v>
      </c>
      <c r="M86" s="40">
        <v>0</v>
      </c>
      <c r="N86" s="58">
        <f t="shared" si="27"/>
        <v>0</v>
      </c>
      <c r="O86" s="59">
        <f t="shared" si="28"/>
        <v>0</v>
      </c>
    </row>
    <row r="87" spans="1:15" ht="11.25">
      <c r="A87" s="30"/>
      <c r="B87" s="56"/>
      <c r="C87" s="40" t="s">
        <v>9</v>
      </c>
      <c r="D87" s="38">
        <v>0</v>
      </c>
      <c r="E87" s="31">
        <v>0</v>
      </c>
      <c r="F87" s="39">
        <v>0</v>
      </c>
      <c r="G87" s="40">
        <v>0</v>
      </c>
      <c r="H87" s="38">
        <v>0</v>
      </c>
      <c r="I87" s="31">
        <v>0</v>
      </c>
      <c r="J87" s="39">
        <v>0</v>
      </c>
      <c r="K87" s="40">
        <v>0</v>
      </c>
      <c r="L87" s="39">
        <v>0</v>
      </c>
      <c r="M87" s="40">
        <v>1</v>
      </c>
      <c r="N87" s="58">
        <f t="shared" si="27"/>
        <v>0</v>
      </c>
      <c r="O87" s="59">
        <f t="shared" si="28"/>
        <v>0.2</v>
      </c>
    </row>
    <row r="88" spans="1:15" ht="11.25">
      <c r="A88" s="30"/>
      <c r="B88" s="56"/>
      <c r="C88" s="40" t="s">
        <v>10</v>
      </c>
      <c r="D88" s="38">
        <v>0</v>
      </c>
      <c r="E88" s="31">
        <v>0</v>
      </c>
      <c r="F88" s="39">
        <v>0</v>
      </c>
      <c r="G88" s="40">
        <v>0</v>
      </c>
      <c r="H88" s="38">
        <v>0</v>
      </c>
      <c r="I88" s="31">
        <v>0</v>
      </c>
      <c r="J88" s="39">
        <v>0</v>
      </c>
      <c r="K88" s="40">
        <v>0</v>
      </c>
      <c r="L88" s="39">
        <v>0</v>
      </c>
      <c r="M88" s="40">
        <v>0</v>
      </c>
      <c r="N88" s="58">
        <f t="shared" si="27"/>
        <v>0</v>
      </c>
      <c r="O88" s="59">
        <f t="shared" si="28"/>
        <v>0</v>
      </c>
    </row>
    <row r="89" spans="1:15" ht="11.25">
      <c r="A89" s="30"/>
      <c r="B89" s="56"/>
      <c r="C89" s="40" t="s">
        <v>11</v>
      </c>
      <c r="D89" s="38">
        <v>0</v>
      </c>
      <c r="E89" s="31">
        <v>1</v>
      </c>
      <c r="F89" s="39">
        <v>2</v>
      </c>
      <c r="G89" s="40">
        <v>0</v>
      </c>
      <c r="H89" s="38">
        <v>0</v>
      </c>
      <c r="I89" s="31">
        <v>0</v>
      </c>
      <c r="J89" s="39">
        <v>1</v>
      </c>
      <c r="K89" s="40">
        <v>1</v>
      </c>
      <c r="L89" s="39">
        <v>7</v>
      </c>
      <c r="M89" s="40">
        <v>1</v>
      </c>
      <c r="N89" s="58">
        <f t="shared" si="27"/>
        <v>2</v>
      </c>
      <c r="O89" s="59">
        <f t="shared" si="28"/>
        <v>0.6</v>
      </c>
    </row>
    <row r="90" spans="1:15" ht="11.25">
      <c r="A90" s="30"/>
      <c r="B90" s="56"/>
      <c r="C90" s="45" t="s">
        <v>27</v>
      </c>
      <c r="D90" s="43">
        <f aca="true" t="shared" si="29" ref="D90:M90">SUM(D84:D89)</f>
        <v>8</v>
      </c>
      <c r="E90" s="22">
        <f t="shared" si="29"/>
        <v>1</v>
      </c>
      <c r="F90" s="44">
        <f t="shared" si="29"/>
        <v>4</v>
      </c>
      <c r="G90" s="45">
        <f t="shared" si="29"/>
        <v>0</v>
      </c>
      <c r="H90" s="43">
        <f t="shared" si="29"/>
        <v>5</v>
      </c>
      <c r="I90" s="22">
        <f t="shared" si="29"/>
        <v>0</v>
      </c>
      <c r="J90" s="44">
        <f t="shared" si="29"/>
        <v>4</v>
      </c>
      <c r="K90" s="45">
        <f t="shared" si="29"/>
        <v>1</v>
      </c>
      <c r="L90" s="44">
        <f t="shared" si="29"/>
        <v>13</v>
      </c>
      <c r="M90" s="45">
        <f t="shared" si="29"/>
        <v>2</v>
      </c>
      <c r="N90" s="60">
        <f t="shared" si="27"/>
        <v>6.8</v>
      </c>
      <c r="O90" s="61">
        <f t="shared" si="28"/>
        <v>0.8</v>
      </c>
    </row>
    <row r="91" spans="1:15" ht="11.25">
      <c r="A91" s="30"/>
      <c r="B91" s="56"/>
      <c r="C91" s="40"/>
      <c r="D91" s="38"/>
      <c r="E91" s="31"/>
      <c r="F91" s="39"/>
      <c r="G91" s="40"/>
      <c r="H91" s="38"/>
      <c r="I91" s="31"/>
      <c r="J91" s="39"/>
      <c r="K91" s="40"/>
      <c r="L91" s="39"/>
      <c r="M91" s="40"/>
      <c r="N91" s="39"/>
      <c r="O91" s="62"/>
    </row>
    <row r="92" spans="1:15" ht="11.25">
      <c r="A92" s="30" t="s">
        <v>29</v>
      </c>
      <c r="B92" s="56">
        <v>1972</v>
      </c>
      <c r="C92" s="40" t="s">
        <v>6</v>
      </c>
      <c r="D92" s="38">
        <v>1</v>
      </c>
      <c r="E92" s="31">
        <v>0</v>
      </c>
      <c r="F92" s="39">
        <v>1</v>
      </c>
      <c r="G92" s="40">
        <v>1</v>
      </c>
      <c r="H92" s="38">
        <v>0</v>
      </c>
      <c r="I92" s="31">
        <v>0</v>
      </c>
      <c r="J92" s="39">
        <v>1</v>
      </c>
      <c r="K92" s="40">
        <v>0</v>
      </c>
      <c r="L92" s="39">
        <v>0</v>
      </c>
      <c r="M92" s="40">
        <v>0</v>
      </c>
      <c r="N92" s="58">
        <f aca="true" t="shared" si="30" ref="N92:N98">AVERAGE(J92,H92,F92,D92,L92)</f>
        <v>0.6</v>
      </c>
      <c r="O92" s="59">
        <f aca="true" t="shared" si="31" ref="O92:O98">AVERAGE(K92,I92,G92,E92,M92)</f>
        <v>0.2</v>
      </c>
    </row>
    <row r="93" spans="1:15" ht="11.25">
      <c r="A93" s="30"/>
      <c r="B93" s="56"/>
      <c r="C93" s="40" t="s">
        <v>7</v>
      </c>
      <c r="D93" s="38">
        <v>0</v>
      </c>
      <c r="E93" s="31">
        <v>0</v>
      </c>
      <c r="F93" s="39">
        <v>0</v>
      </c>
      <c r="G93" s="40">
        <v>0</v>
      </c>
      <c r="H93" s="38">
        <v>0</v>
      </c>
      <c r="I93" s="31">
        <v>0</v>
      </c>
      <c r="J93" s="39">
        <v>0</v>
      </c>
      <c r="K93" s="40">
        <v>0</v>
      </c>
      <c r="L93" s="39">
        <v>0</v>
      </c>
      <c r="M93" s="40">
        <v>1</v>
      </c>
      <c r="N93" s="58">
        <f t="shared" si="30"/>
        <v>0</v>
      </c>
      <c r="O93" s="59">
        <f t="shared" si="31"/>
        <v>0.2</v>
      </c>
    </row>
    <row r="94" spans="1:15" ht="11.25">
      <c r="A94" s="30"/>
      <c r="B94" s="56"/>
      <c r="C94" s="40" t="s">
        <v>8</v>
      </c>
      <c r="D94" s="38">
        <v>0</v>
      </c>
      <c r="E94" s="31">
        <v>0</v>
      </c>
      <c r="F94" s="39">
        <v>0</v>
      </c>
      <c r="G94" s="40">
        <v>0</v>
      </c>
      <c r="H94" s="38">
        <v>0</v>
      </c>
      <c r="I94" s="31">
        <v>0</v>
      </c>
      <c r="J94" s="39">
        <v>0</v>
      </c>
      <c r="K94" s="40">
        <v>0</v>
      </c>
      <c r="L94" s="39">
        <v>0</v>
      </c>
      <c r="M94" s="40">
        <v>0</v>
      </c>
      <c r="N94" s="58">
        <f t="shared" si="30"/>
        <v>0</v>
      </c>
      <c r="O94" s="59">
        <f t="shared" si="31"/>
        <v>0</v>
      </c>
    </row>
    <row r="95" spans="1:15" ht="11.25">
      <c r="A95" s="30"/>
      <c r="B95" s="56"/>
      <c r="C95" s="40" t="s">
        <v>9</v>
      </c>
      <c r="D95" s="38">
        <v>0</v>
      </c>
      <c r="E95" s="31">
        <v>0</v>
      </c>
      <c r="F95" s="39">
        <v>0</v>
      </c>
      <c r="G95" s="40">
        <v>0</v>
      </c>
      <c r="H95" s="38">
        <v>0</v>
      </c>
      <c r="I95" s="31">
        <v>0</v>
      </c>
      <c r="J95" s="39">
        <v>0</v>
      </c>
      <c r="K95" s="40">
        <v>0</v>
      </c>
      <c r="L95" s="39">
        <v>0</v>
      </c>
      <c r="M95" s="40">
        <v>0</v>
      </c>
      <c r="N95" s="58">
        <f t="shared" si="30"/>
        <v>0</v>
      </c>
      <c r="O95" s="59">
        <f t="shared" si="31"/>
        <v>0</v>
      </c>
    </row>
    <row r="96" spans="1:15" ht="11.25">
      <c r="A96" s="30"/>
      <c r="B96" s="56"/>
      <c r="C96" s="40" t="s">
        <v>10</v>
      </c>
      <c r="D96" s="38">
        <v>0</v>
      </c>
      <c r="E96" s="31">
        <v>0</v>
      </c>
      <c r="F96" s="39">
        <v>0</v>
      </c>
      <c r="G96" s="40">
        <v>0</v>
      </c>
      <c r="H96" s="38">
        <v>0</v>
      </c>
      <c r="I96" s="31">
        <v>0</v>
      </c>
      <c r="J96" s="39">
        <v>0</v>
      </c>
      <c r="K96" s="40">
        <v>0</v>
      </c>
      <c r="L96" s="39">
        <v>0</v>
      </c>
      <c r="M96" s="40">
        <v>0</v>
      </c>
      <c r="N96" s="58">
        <f t="shared" si="30"/>
        <v>0</v>
      </c>
      <c r="O96" s="59">
        <f t="shared" si="31"/>
        <v>0</v>
      </c>
    </row>
    <row r="97" spans="1:15" ht="11.25">
      <c r="A97" s="30"/>
      <c r="B97" s="56"/>
      <c r="C97" s="40" t="s">
        <v>11</v>
      </c>
      <c r="D97" s="38">
        <v>0</v>
      </c>
      <c r="E97" s="31">
        <v>0</v>
      </c>
      <c r="F97" s="39">
        <v>0</v>
      </c>
      <c r="G97" s="40">
        <v>0</v>
      </c>
      <c r="H97" s="38">
        <v>0</v>
      </c>
      <c r="I97" s="31">
        <v>0</v>
      </c>
      <c r="J97" s="39">
        <v>0</v>
      </c>
      <c r="K97" s="40">
        <v>0</v>
      </c>
      <c r="L97" s="39">
        <v>0</v>
      </c>
      <c r="M97" s="40">
        <v>0</v>
      </c>
      <c r="N97" s="58">
        <f t="shared" si="30"/>
        <v>0</v>
      </c>
      <c r="O97" s="59">
        <f t="shared" si="31"/>
        <v>0</v>
      </c>
    </row>
    <row r="98" spans="1:15" s="11" customFormat="1" ht="11.25">
      <c r="A98" s="30"/>
      <c r="B98" s="56"/>
      <c r="C98" s="45" t="s">
        <v>27</v>
      </c>
      <c r="D98" s="43">
        <f aca="true" t="shared" si="32" ref="D98:M98">SUM(D92:D97)</f>
        <v>1</v>
      </c>
      <c r="E98" s="22">
        <f t="shared" si="32"/>
        <v>0</v>
      </c>
      <c r="F98" s="44">
        <f t="shared" si="32"/>
        <v>1</v>
      </c>
      <c r="G98" s="45">
        <f t="shared" si="32"/>
        <v>1</v>
      </c>
      <c r="H98" s="43">
        <f t="shared" si="32"/>
        <v>0</v>
      </c>
      <c r="I98" s="22">
        <f t="shared" si="32"/>
        <v>0</v>
      </c>
      <c r="J98" s="44">
        <f t="shared" si="32"/>
        <v>1</v>
      </c>
      <c r="K98" s="45">
        <f t="shared" si="32"/>
        <v>0</v>
      </c>
      <c r="L98" s="44">
        <f t="shared" si="32"/>
        <v>0</v>
      </c>
      <c r="M98" s="45">
        <f t="shared" si="32"/>
        <v>1</v>
      </c>
      <c r="N98" s="60">
        <f t="shared" si="30"/>
        <v>0.6</v>
      </c>
      <c r="O98" s="61">
        <f t="shared" si="31"/>
        <v>0.4</v>
      </c>
    </row>
    <row r="99" spans="1:15" ht="11.25">
      <c r="A99" s="30"/>
      <c r="B99" s="56"/>
      <c r="C99" s="40"/>
      <c r="D99" s="38"/>
      <c r="E99" s="31"/>
      <c r="F99" s="39"/>
      <c r="G99" s="40"/>
      <c r="H99" s="38"/>
      <c r="I99" s="31"/>
      <c r="J99" s="39"/>
      <c r="K99" s="40"/>
      <c r="L99" s="39"/>
      <c r="M99" s="40"/>
      <c r="N99" s="39"/>
      <c r="O99" s="62"/>
    </row>
    <row r="100" spans="1:15" ht="11.25">
      <c r="A100" s="30" t="s">
        <v>16</v>
      </c>
      <c r="B100" s="56">
        <v>1974</v>
      </c>
      <c r="C100" s="40" t="s">
        <v>6</v>
      </c>
      <c r="D100" s="38">
        <v>3</v>
      </c>
      <c r="E100" s="31">
        <v>9</v>
      </c>
      <c r="F100" s="39">
        <v>1</v>
      </c>
      <c r="G100" s="40">
        <v>13</v>
      </c>
      <c r="H100" s="38">
        <v>1</v>
      </c>
      <c r="I100" s="31">
        <v>5</v>
      </c>
      <c r="J100" s="39">
        <v>1</v>
      </c>
      <c r="K100" s="40">
        <v>10</v>
      </c>
      <c r="L100" s="39">
        <v>0</v>
      </c>
      <c r="M100" s="40">
        <v>15</v>
      </c>
      <c r="N100" s="58">
        <f aca="true" t="shared" si="33" ref="N100:N106">AVERAGE(J100,H100,F100,D100,L100)</f>
        <v>1.2</v>
      </c>
      <c r="O100" s="59">
        <f aca="true" t="shared" si="34" ref="O100:O106">AVERAGE(K100,I100,G100,E100,M100)</f>
        <v>10.4</v>
      </c>
    </row>
    <row r="101" spans="1:15" ht="11.25">
      <c r="A101" s="30"/>
      <c r="B101" s="56"/>
      <c r="C101" s="40" t="s">
        <v>7</v>
      </c>
      <c r="D101" s="38">
        <v>0</v>
      </c>
      <c r="E101" s="31">
        <v>0</v>
      </c>
      <c r="F101" s="39">
        <v>0</v>
      </c>
      <c r="G101" s="40">
        <v>4</v>
      </c>
      <c r="H101" s="38">
        <v>0</v>
      </c>
      <c r="I101" s="31">
        <v>0</v>
      </c>
      <c r="J101" s="39">
        <v>2</v>
      </c>
      <c r="K101" s="40">
        <v>3</v>
      </c>
      <c r="L101" s="39">
        <v>1</v>
      </c>
      <c r="M101" s="40">
        <v>0</v>
      </c>
      <c r="N101" s="58">
        <f t="shared" si="33"/>
        <v>0.6</v>
      </c>
      <c r="O101" s="59">
        <f t="shared" si="34"/>
        <v>1.4</v>
      </c>
    </row>
    <row r="102" spans="1:15" ht="11.25">
      <c r="A102" s="30"/>
      <c r="B102" s="56"/>
      <c r="C102" s="40" t="s">
        <v>8</v>
      </c>
      <c r="D102" s="38">
        <v>0</v>
      </c>
      <c r="E102" s="31">
        <v>0</v>
      </c>
      <c r="F102" s="39">
        <v>0</v>
      </c>
      <c r="G102" s="40">
        <v>0</v>
      </c>
      <c r="H102" s="38">
        <v>0</v>
      </c>
      <c r="I102" s="31">
        <v>0</v>
      </c>
      <c r="J102" s="39">
        <v>0</v>
      </c>
      <c r="K102" s="40">
        <v>1</v>
      </c>
      <c r="L102" s="39">
        <v>0</v>
      </c>
      <c r="M102" s="40">
        <v>1</v>
      </c>
      <c r="N102" s="58">
        <f t="shared" si="33"/>
        <v>0</v>
      </c>
      <c r="O102" s="59">
        <f t="shared" si="34"/>
        <v>0.4</v>
      </c>
    </row>
    <row r="103" spans="1:15" ht="11.25">
      <c r="A103" s="30"/>
      <c r="B103" s="56"/>
      <c r="C103" s="40" t="s">
        <v>9</v>
      </c>
      <c r="D103" s="38">
        <v>0</v>
      </c>
      <c r="E103" s="31">
        <v>0</v>
      </c>
      <c r="F103" s="39">
        <v>0</v>
      </c>
      <c r="G103" s="40">
        <v>1</v>
      </c>
      <c r="H103" s="38">
        <v>0</v>
      </c>
      <c r="I103" s="31">
        <v>1</v>
      </c>
      <c r="J103" s="39">
        <v>0</v>
      </c>
      <c r="K103" s="40">
        <v>1</v>
      </c>
      <c r="L103" s="39">
        <v>0</v>
      </c>
      <c r="M103" s="40">
        <v>0</v>
      </c>
      <c r="N103" s="58">
        <f t="shared" si="33"/>
        <v>0</v>
      </c>
      <c r="O103" s="59">
        <f t="shared" si="34"/>
        <v>0.6</v>
      </c>
    </row>
    <row r="104" spans="1:15" ht="11.25">
      <c r="A104" s="30"/>
      <c r="B104" s="56"/>
      <c r="C104" s="40" t="s">
        <v>10</v>
      </c>
      <c r="D104" s="38">
        <v>0</v>
      </c>
      <c r="E104" s="31">
        <v>1</v>
      </c>
      <c r="F104" s="39">
        <v>0</v>
      </c>
      <c r="G104" s="40">
        <v>0</v>
      </c>
      <c r="H104" s="38">
        <v>0</v>
      </c>
      <c r="I104" s="31">
        <v>0</v>
      </c>
      <c r="J104" s="39">
        <v>0</v>
      </c>
      <c r="K104" s="40">
        <v>0</v>
      </c>
      <c r="L104" s="39">
        <v>0</v>
      </c>
      <c r="M104" s="40">
        <v>1</v>
      </c>
      <c r="N104" s="58">
        <f t="shared" si="33"/>
        <v>0</v>
      </c>
      <c r="O104" s="59">
        <f t="shared" si="34"/>
        <v>0.4</v>
      </c>
    </row>
    <row r="105" spans="1:15" ht="11.25">
      <c r="A105" s="30"/>
      <c r="B105" s="56"/>
      <c r="C105" s="40" t="s">
        <v>11</v>
      </c>
      <c r="D105" s="38">
        <v>0</v>
      </c>
      <c r="E105" s="31">
        <v>0</v>
      </c>
      <c r="F105" s="39">
        <v>1</v>
      </c>
      <c r="G105" s="40">
        <v>1</v>
      </c>
      <c r="H105" s="38">
        <v>0</v>
      </c>
      <c r="I105" s="31">
        <v>0</v>
      </c>
      <c r="J105" s="39">
        <v>0</v>
      </c>
      <c r="K105" s="40">
        <v>1</v>
      </c>
      <c r="L105" s="39">
        <v>0</v>
      </c>
      <c r="M105" s="40">
        <v>0</v>
      </c>
      <c r="N105" s="58">
        <f t="shared" si="33"/>
        <v>0.2</v>
      </c>
      <c r="O105" s="59">
        <f t="shared" si="34"/>
        <v>0.4</v>
      </c>
    </row>
    <row r="106" spans="1:15" s="11" customFormat="1" ht="11.25">
      <c r="A106" s="30"/>
      <c r="B106" s="56"/>
      <c r="C106" s="45" t="s">
        <v>27</v>
      </c>
      <c r="D106" s="43">
        <f aca="true" t="shared" si="35" ref="D106:M106">SUM(D100:D105)</f>
        <v>3</v>
      </c>
      <c r="E106" s="22">
        <f t="shared" si="35"/>
        <v>10</v>
      </c>
      <c r="F106" s="44">
        <f t="shared" si="35"/>
        <v>2</v>
      </c>
      <c r="G106" s="45">
        <f t="shared" si="35"/>
        <v>19</v>
      </c>
      <c r="H106" s="43">
        <f t="shared" si="35"/>
        <v>1</v>
      </c>
      <c r="I106" s="22">
        <f t="shared" si="35"/>
        <v>6</v>
      </c>
      <c r="J106" s="44">
        <f t="shared" si="35"/>
        <v>3</v>
      </c>
      <c r="K106" s="45">
        <f t="shared" si="35"/>
        <v>16</v>
      </c>
      <c r="L106" s="44">
        <f t="shared" si="35"/>
        <v>1</v>
      </c>
      <c r="M106" s="45">
        <f t="shared" si="35"/>
        <v>17</v>
      </c>
      <c r="N106" s="60">
        <f t="shared" si="33"/>
        <v>2</v>
      </c>
      <c r="O106" s="61">
        <f t="shared" si="34"/>
        <v>13.6</v>
      </c>
    </row>
    <row r="107" spans="1:15" ht="11.25">
      <c r="A107" s="30"/>
      <c r="B107" s="56"/>
      <c r="C107" s="40"/>
      <c r="D107" s="38"/>
      <c r="E107" s="31"/>
      <c r="F107" s="39"/>
      <c r="G107" s="40"/>
      <c r="H107" s="38"/>
      <c r="I107" s="31"/>
      <c r="J107" s="39"/>
      <c r="K107" s="40"/>
      <c r="L107" s="39"/>
      <c r="M107" s="40"/>
      <c r="N107" s="39"/>
      <c r="O107" s="62"/>
    </row>
    <row r="108" spans="1:15" ht="9.75" customHeight="1">
      <c r="A108" s="30" t="s">
        <v>17</v>
      </c>
      <c r="B108" s="56">
        <v>1975</v>
      </c>
      <c r="C108" s="40" t="s">
        <v>6</v>
      </c>
      <c r="D108" s="38">
        <v>0</v>
      </c>
      <c r="E108" s="31">
        <v>4</v>
      </c>
      <c r="F108" s="39">
        <v>1</v>
      </c>
      <c r="G108" s="40">
        <v>2</v>
      </c>
      <c r="H108" s="38">
        <v>2</v>
      </c>
      <c r="I108" s="31">
        <v>3</v>
      </c>
      <c r="J108" s="39">
        <v>1</v>
      </c>
      <c r="K108" s="40">
        <v>0</v>
      </c>
      <c r="L108" s="39">
        <v>2</v>
      </c>
      <c r="M108" s="40">
        <v>3</v>
      </c>
      <c r="N108" s="58">
        <f aca="true" t="shared" si="36" ref="N108:N114">AVERAGE(J108,H108,F108,D108,L108)</f>
        <v>1.2</v>
      </c>
      <c r="O108" s="59">
        <f aca="true" t="shared" si="37" ref="O108:O114">AVERAGE(K108,I108,G108,E108,M108)</f>
        <v>2.4</v>
      </c>
    </row>
    <row r="109" spans="1:15" ht="11.25">
      <c r="A109" s="30"/>
      <c r="B109" s="56"/>
      <c r="C109" s="40" t="s">
        <v>7</v>
      </c>
      <c r="D109" s="38">
        <v>0</v>
      </c>
      <c r="E109" s="31">
        <v>0</v>
      </c>
      <c r="F109" s="39">
        <v>0</v>
      </c>
      <c r="G109" s="40">
        <v>0</v>
      </c>
      <c r="H109" s="38">
        <v>0</v>
      </c>
      <c r="I109" s="31">
        <v>0</v>
      </c>
      <c r="J109" s="39">
        <v>0</v>
      </c>
      <c r="K109" s="40">
        <v>0</v>
      </c>
      <c r="L109" s="39">
        <v>0</v>
      </c>
      <c r="M109" s="40">
        <v>0</v>
      </c>
      <c r="N109" s="58">
        <f t="shared" si="36"/>
        <v>0</v>
      </c>
      <c r="O109" s="59">
        <f t="shared" si="37"/>
        <v>0</v>
      </c>
    </row>
    <row r="110" spans="1:15" ht="11.25">
      <c r="A110" s="30"/>
      <c r="B110" s="56"/>
      <c r="C110" s="40" t="s">
        <v>8</v>
      </c>
      <c r="D110" s="38">
        <v>0</v>
      </c>
      <c r="E110" s="31">
        <v>0</v>
      </c>
      <c r="F110" s="39">
        <v>0</v>
      </c>
      <c r="G110" s="40">
        <v>0</v>
      </c>
      <c r="H110" s="38">
        <v>0</v>
      </c>
      <c r="I110" s="31">
        <v>0</v>
      </c>
      <c r="J110" s="39">
        <v>0</v>
      </c>
      <c r="K110" s="40">
        <v>0</v>
      </c>
      <c r="L110" s="39">
        <v>0</v>
      </c>
      <c r="M110" s="40">
        <v>0</v>
      </c>
      <c r="N110" s="58">
        <f t="shared" si="36"/>
        <v>0</v>
      </c>
      <c r="O110" s="59">
        <f t="shared" si="37"/>
        <v>0</v>
      </c>
    </row>
    <row r="111" spans="1:15" ht="11.25">
      <c r="A111" s="30"/>
      <c r="B111" s="56"/>
      <c r="C111" s="40" t="s">
        <v>9</v>
      </c>
      <c r="D111" s="38">
        <v>0</v>
      </c>
      <c r="E111" s="31">
        <v>0</v>
      </c>
      <c r="F111" s="39">
        <v>0</v>
      </c>
      <c r="G111" s="40">
        <v>0</v>
      </c>
      <c r="H111" s="38">
        <v>0</v>
      </c>
      <c r="I111" s="31">
        <v>0</v>
      </c>
      <c r="J111" s="39">
        <v>0</v>
      </c>
      <c r="K111" s="40">
        <v>0</v>
      </c>
      <c r="L111" s="39">
        <v>0</v>
      </c>
      <c r="M111" s="40">
        <v>0</v>
      </c>
      <c r="N111" s="58">
        <f t="shared" si="36"/>
        <v>0</v>
      </c>
      <c r="O111" s="59">
        <f t="shared" si="37"/>
        <v>0</v>
      </c>
    </row>
    <row r="112" spans="1:15" ht="11.25">
      <c r="A112" s="30"/>
      <c r="B112" s="56"/>
      <c r="C112" s="40" t="s">
        <v>10</v>
      </c>
      <c r="D112" s="38">
        <v>0</v>
      </c>
      <c r="E112" s="31">
        <v>0</v>
      </c>
      <c r="F112" s="39">
        <v>0</v>
      </c>
      <c r="G112" s="40">
        <v>0</v>
      </c>
      <c r="H112" s="38">
        <v>0</v>
      </c>
      <c r="I112" s="31">
        <v>0</v>
      </c>
      <c r="J112" s="39">
        <v>0</v>
      </c>
      <c r="K112" s="40">
        <v>0</v>
      </c>
      <c r="L112" s="39">
        <v>0</v>
      </c>
      <c r="M112" s="40">
        <v>0</v>
      </c>
      <c r="N112" s="58">
        <f t="shared" si="36"/>
        <v>0</v>
      </c>
      <c r="O112" s="59">
        <f t="shared" si="37"/>
        <v>0</v>
      </c>
    </row>
    <row r="113" spans="1:15" ht="11.25">
      <c r="A113" s="30"/>
      <c r="B113" s="56"/>
      <c r="C113" s="40" t="s">
        <v>11</v>
      </c>
      <c r="D113" s="38">
        <v>0</v>
      </c>
      <c r="E113" s="31">
        <v>0</v>
      </c>
      <c r="F113" s="39">
        <v>0</v>
      </c>
      <c r="G113" s="40">
        <v>0</v>
      </c>
      <c r="H113" s="38">
        <v>0</v>
      </c>
      <c r="I113" s="31">
        <v>0</v>
      </c>
      <c r="J113" s="39">
        <v>0</v>
      </c>
      <c r="K113" s="40">
        <v>0</v>
      </c>
      <c r="L113" s="39">
        <v>0</v>
      </c>
      <c r="M113" s="40">
        <v>0</v>
      </c>
      <c r="N113" s="58">
        <f t="shared" si="36"/>
        <v>0</v>
      </c>
      <c r="O113" s="59">
        <f t="shared" si="37"/>
        <v>0</v>
      </c>
    </row>
    <row r="114" spans="1:15" s="11" customFormat="1" ht="11.25">
      <c r="A114" s="30"/>
      <c r="B114" s="56"/>
      <c r="C114" s="45" t="s">
        <v>27</v>
      </c>
      <c r="D114" s="43">
        <f aca="true" t="shared" si="38" ref="D114:M114">SUM(D108:D113)</f>
        <v>0</v>
      </c>
      <c r="E114" s="22">
        <f t="shared" si="38"/>
        <v>4</v>
      </c>
      <c r="F114" s="44">
        <f t="shared" si="38"/>
        <v>1</v>
      </c>
      <c r="G114" s="45">
        <f t="shared" si="38"/>
        <v>2</v>
      </c>
      <c r="H114" s="43">
        <f t="shared" si="38"/>
        <v>2</v>
      </c>
      <c r="I114" s="22">
        <f t="shared" si="38"/>
        <v>3</v>
      </c>
      <c r="J114" s="44">
        <f t="shared" si="38"/>
        <v>1</v>
      </c>
      <c r="K114" s="45">
        <f t="shared" si="38"/>
        <v>0</v>
      </c>
      <c r="L114" s="44">
        <f t="shared" si="38"/>
        <v>2</v>
      </c>
      <c r="M114" s="45">
        <f t="shared" si="38"/>
        <v>3</v>
      </c>
      <c r="N114" s="60">
        <f t="shared" si="36"/>
        <v>1.2</v>
      </c>
      <c r="O114" s="61">
        <f t="shared" si="37"/>
        <v>2.4</v>
      </c>
    </row>
    <row r="115" spans="1:15" s="11" customFormat="1" ht="11.25">
      <c r="A115" s="30"/>
      <c r="B115" s="56"/>
      <c r="C115" s="45"/>
      <c r="D115" s="43"/>
      <c r="E115" s="22"/>
      <c r="F115" s="44"/>
      <c r="G115" s="45"/>
      <c r="H115" s="43"/>
      <c r="I115" s="22"/>
      <c r="J115" s="44"/>
      <c r="K115" s="45"/>
      <c r="L115" s="44"/>
      <c r="M115" s="45"/>
      <c r="N115" s="60"/>
      <c r="O115" s="61"/>
    </row>
    <row r="116" spans="1:15" ht="11.25">
      <c r="A116" s="30" t="s">
        <v>18</v>
      </c>
      <c r="B116" s="56">
        <v>1987</v>
      </c>
      <c r="C116" s="40" t="s">
        <v>6</v>
      </c>
      <c r="D116" s="38">
        <v>2</v>
      </c>
      <c r="E116" s="31">
        <v>2</v>
      </c>
      <c r="F116" s="39">
        <v>3</v>
      </c>
      <c r="G116" s="40">
        <v>2</v>
      </c>
      <c r="H116" s="38">
        <v>0</v>
      </c>
      <c r="I116" s="31">
        <v>2</v>
      </c>
      <c r="J116" s="39">
        <v>2</v>
      </c>
      <c r="K116" s="40">
        <v>0</v>
      </c>
      <c r="L116" s="39">
        <v>0</v>
      </c>
      <c r="M116" s="40">
        <v>2</v>
      </c>
      <c r="N116" s="58">
        <f aca="true" t="shared" si="39" ref="N116:N122">AVERAGE(J116,H116,F116,D116,L116)</f>
        <v>1.4</v>
      </c>
      <c r="O116" s="59">
        <f aca="true" t="shared" si="40" ref="O116:O122">AVERAGE(K116,I116,G116,E116,M116)</f>
        <v>1.6</v>
      </c>
    </row>
    <row r="117" spans="1:15" ht="11.25">
      <c r="A117" s="30"/>
      <c r="B117" s="56"/>
      <c r="C117" s="40" t="s">
        <v>7</v>
      </c>
      <c r="D117" s="38">
        <v>0</v>
      </c>
      <c r="E117" s="31">
        <v>1</v>
      </c>
      <c r="F117" s="39">
        <v>0</v>
      </c>
      <c r="G117" s="40">
        <v>1</v>
      </c>
      <c r="H117" s="38">
        <v>0</v>
      </c>
      <c r="I117" s="31">
        <v>1</v>
      </c>
      <c r="J117" s="39">
        <v>0</v>
      </c>
      <c r="K117" s="40">
        <v>2</v>
      </c>
      <c r="L117" s="39">
        <v>0</v>
      </c>
      <c r="M117" s="40">
        <v>0</v>
      </c>
      <c r="N117" s="58">
        <f t="shared" si="39"/>
        <v>0</v>
      </c>
      <c r="O117" s="59">
        <f t="shared" si="40"/>
        <v>1</v>
      </c>
    </row>
    <row r="118" spans="1:15" ht="11.25">
      <c r="A118" s="30"/>
      <c r="B118" s="56"/>
      <c r="C118" s="40" t="s">
        <v>8</v>
      </c>
      <c r="D118" s="38">
        <v>0</v>
      </c>
      <c r="E118" s="31">
        <v>0</v>
      </c>
      <c r="F118" s="39">
        <v>0</v>
      </c>
      <c r="G118" s="40">
        <v>0</v>
      </c>
      <c r="H118" s="38">
        <v>1</v>
      </c>
      <c r="I118" s="31">
        <v>0</v>
      </c>
      <c r="J118" s="39">
        <v>0</v>
      </c>
      <c r="K118" s="40">
        <v>0</v>
      </c>
      <c r="L118" s="39">
        <v>0</v>
      </c>
      <c r="M118" s="40">
        <v>0</v>
      </c>
      <c r="N118" s="58">
        <f t="shared" si="39"/>
        <v>0.2</v>
      </c>
      <c r="O118" s="59">
        <f t="shared" si="40"/>
        <v>0</v>
      </c>
    </row>
    <row r="119" spans="1:15" ht="11.25">
      <c r="A119" s="30"/>
      <c r="B119" s="56"/>
      <c r="C119" s="40" t="s">
        <v>9</v>
      </c>
      <c r="D119" s="38">
        <v>0</v>
      </c>
      <c r="E119" s="31">
        <v>1</v>
      </c>
      <c r="F119" s="39">
        <v>0</v>
      </c>
      <c r="G119" s="40">
        <v>0</v>
      </c>
      <c r="H119" s="38">
        <v>0</v>
      </c>
      <c r="I119" s="31">
        <v>0</v>
      </c>
      <c r="J119" s="39">
        <v>0</v>
      </c>
      <c r="K119" s="40">
        <v>0</v>
      </c>
      <c r="L119" s="39">
        <v>0</v>
      </c>
      <c r="M119" s="40">
        <v>0</v>
      </c>
      <c r="N119" s="58">
        <f t="shared" si="39"/>
        <v>0</v>
      </c>
      <c r="O119" s="59">
        <f t="shared" si="40"/>
        <v>0.2</v>
      </c>
    </row>
    <row r="120" spans="1:15" ht="11.25">
      <c r="A120" s="30"/>
      <c r="B120" s="56"/>
      <c r="C120" s="40" t="s">
        <v>10</v>
      </c>
      <c r="D120" s="38">
        <v>0</v>
      </c>
      <c r="E120" s="31">
        <v>0</v>
      </c>
      <c r="F120" s="39">
        <v>0</v>
      </c>
      <c r="G120" s="40">
        <v>0</v>
      </c>
      <c r="H120" s="38">
        <v>0</v>
      </c>
      <c r="I120" s="31">
        <v>0</v>
      </c>
      <c r="J120" s="39">
        <v>0</v>
      </c>
      <c r="K120" s="40">
        <v>0</v>
      </c>
      <c r="L120" s="39">
        <v>0</v>
      </c>
      <c r="M120" s="40">
        <v>0</v>
      </c>
      <c r="N120" s="58">
        <f t="shared" si="39"/>
        <v>0</v>
      </c>
      <c r="O120" s="59">
        <f t="shared" si="40"/>
        <v>0</v>
      </c>
    </row>
    <row r="121" spans="1:15" ht="11.25">
      <c r="A121" s="30"/>
      <c r="B121" s="56"/>
      <c r="C121" s="40" t="s">
        <v>11</v>
      </c>
      <c r="D121" s="38">
        <v>0</v>
      </c>
      <c r="E121" s="31">
        <v>0</v>
      </c>
      <c r="F121" s="39">
        <v>0</v>
      </c>
      <c r="G121" s="40">
        <v>0</v>
      </c>
      <c r="H121" s="38">
        <v>0</v>
      </c>
      <c r="I121" s="31">
        <v>0</v>
      </c>
      <c r="J121" s="39">
        <v>0</v>
      </c>
      <c r="K121" s="40">
        <v>0</v>
      </c>
      <c r="L121" s="39">
        <v>0</v>
      </c>
      <c r="M121" s="40">
        <v>0</v>
      </c>
      <c r="N121" s="58">
        <f t="shared" si="39"/>
        <v>0</v>
      </c>
      <c r="O121" s="59">
        <f t="shared" si="40"/>
        <v>0</v>
      </c>
    </row>
    <row r="122" spans="1:15" s="11" customFormat="1" ht="11.25">
      <c r="A122" s="20"/>
      <c r="B122" s="56"/>
      <c r="C122" s="45" t="s">
        <v>27</v>
      </c>
      <c r="D122" s="43">
        <f aca="true" t="shared" si="41" ref="D122:M122">SUM(D116:D121)</f>
        <v>2</v>
      </c>
      <c r="E122" s="22">
        <f t="shared" si="41"/>
        <v>4</v>
      </c>
      <c r="F122" s="44">
        <f t="shared" si="41"/>
        <v>3</v>
      </c>
      <c r="G122" s="45">
        <f t="shared" si="41"/>
        <v>3</v>
      </c>
      <c r="H122" s="43">
        <f t="shared" si="41"/>
        <v>1</v>
      </c>
      <c r="I122" s="22">
        <f t="shared" si="41"/>
        <v>3</v>
      </c>
      <c r="J122" s="44">
        <f t="shared" si="41"/>
        <v>2</v>
      </c>
      <c r="K122" s="45">
        <f t="shared" si="41"/>
        <v>2</v>
      </c>
      <c r="L122" s="44">
        <f t="shared" si="41"/>
        <v>0</v>
      </c>
      <c r="M122" s="45">
        <f t="shared" si="41"/>
        <v>2</v>
      </c>
      <c r="N122" s="60">
        <f t="shared" si="39"/>
        <v>1.6</v>
      </c>
      <c r="O122" s="61">
        <f t="shared" si="40"/>
        <v>2.8</v>
      </c>
    </row>
    <row r="123" spans="1:15" ht="11.25">
      <c r="A123" s="20"/>
      <c r="B123" s="56"/>
      <c r="C123" s="40"/>
      <c r="D123" s="38"/>
      <c r="E123" s="31"/>
      <c r="F123" s="39"/>
      <c r="G123" s="40"/>
      <c r="H123" s="38"/>
      <c r="I123" s="31"/>
      <c r="J123" s="39"/>
      <c r="K123" s="40"/>
      <c r="L123" s="39"/>
      <c r="M123" s="40"/>
      <c r="N123" s="39"/>
      <c r="O123" s="62"/>
    </row>
    <row r="124" spans="1:15" ht="11.25">
      <c r="A124" s="30" t="s">
        <v>19</v>
      </c>
      <c r="B124" s="56">
        <v>1985</v>
      </c>
      <c r="C124" s="40" t="s">
        <v>6</v>
      </c>
      <c r="D124" s="38">
        <v>5</v>
      </c>
      <c r="E124" s="31">
        <v>3</v>
      </c>
      <c r="F124" s="39">
        <v>0</v>
      </c>
      <c r="G124" s="40">
        <v>2</v>
      </c>
      <c r="H124" s="38">
        <v>0</v>
      </c>
      <c r="I124" s="31">
        <v>2</v>
      </c>
      <c r="J124" s="39">
        <v>0</v>
      </c>
      <c r="K124" s="40">
        <v>2</v>
      </c>
      <c r="L124" s="39">
        <v>0</v>
      </c>
      <c r="M124" s="40">
        <v>4</v>
      </c>
      <c r="N124" s="58">
        <f aca="true" t="shared" si="42" ref="N124:N137">AVERAGE(J124,H124,F124,D124,L124)</f>
        <v>1</v>
      </c>
      <c r="O124" s="59">
        <f aca="true" t="shared" si="43" ref="O124:O137">AVERAGE(K124,I124,G124,E124,M124)</f>
        <v>2.6</v>
      </c>
    </row>
    <row r="125" spans="1:15" ht="11.25">
      <c r="A125" s="30"/>
      <c r="B125" s="56"/>
      <c r="C125" s="40" t="s">
        <v>7</v>
      </c>
      <c r="D125" s="38">
        <v>0</v>
      </c>
      <c r="E125" s="31">
        <v>0</v>
      </c>
      <c r="F125" s="39">
        <v>1</v>
      </c>
      <c r="G125" s="40">
        <v>0</v>
      </c>
      <c r="H125" s="38">
        <v>0</v>
      </c>
      <c r="I125" s="31">
        <v>0</v>
      </c>
      <c r="J125" s="39">
        <v>0</v>
      </c>
      <c r="K125" s="40">
        <v>0</v>
      </c>
      <c r="L125" s="39">
        <v>0</v>
      </c>
      <c r="M125" s="40">
        <v>0</v>
      </c>
      <c r="N125" s="58">
        <f t="shared" si="42"/>
        <v>0.2</v>
      </c>
      <c r="O125" s="59">
        <f t="shared" si="43"/>
        <v>0</v>
      </c>
    </row>
    <row r="126" spans="1:15" ht="11.25">
      <c r="A126" s="30"/>
      <c r="B126" s="56"/>
      <c r="C126" s="40" t="s">
        <v>8</v>
      </c>
      <c r="D126" s="38">
        <v>0</v>
      </c>
      <c r="E126" s="31">
        <v>0</v>
      </c>
      <c r="F126" s="39">
        <v>0</v>
      </c>
      <c r="G126" s="40">
        <v>0</v>
      </c>
      <c r="H126" s="38">
        <v>0</v>
      </c>
      <c r="I126" s="31">
        <v>0</v>
      </c>
      <c r="J126" s="39">
        <v>0</v>
      </c>
      <c r="K126" s="40">
        <v>0</v>
      </c>
      <c r="L126" s="39">
        <v>0</v>
      </c>
      <c r="M126" s="40">
        <v>0</v>
      </c>
      <c r="N126" s="58">
        <f t="shared" si="42"/>
        <v>0</v>
      </c>
      <c r="O126" s="59">
        <f t="shared" si="43"/>
        <v>0</v>
      </c>
    </row>
    <row r="127" spans="1:15" ht="11.25">
      <c r="A127" s="30"/>
      <c r="B127" s="56"/>
      <c r="C127" s="40" t="s">
        <v>9</v>
      </c>
      <c r="D127" s="38">
        <v>0</v>
      </c>
      <c r="E127" s="31">
        <v>1</v>
      </c>
      <c r="F127" s="39">
        <v>0</v>
      </c>
      <c r="G127" s="40">
        <v>0</v>
      </c>
      <c r="H127" s="38">
        <v>1</v>
      </c>
      <c r="I127" s="31">
        <v>0</v>
      </c>
      <c r="J127" s="39">
        <v>0</v>
      </c>
      <c r="K127" s="40">
        <v>0</v>
      </c>
      <c r="L127" s="39">
        <v>0</v>
      </c>
      <c r="M127" s="40">
        <v>0</v>
      </c>
      <c r="N127" s="58">
        <f t="shared" si="42"/>
        <v>0.2</v>
      </c>
      <c r="O127" s="59">
        <f t="shared" si="43"/>
        <v>0.2</v>
      </c>
    </row>
    <row r="128" spans="1:15" ht="11.25">
      <c r="A128" s="30"/>
      <c r="B128" s="56"/>
      <c r="C128" s="40" t="s">
        <v>10</v>
      </c>
      <c r="D128" s="38">
        <v>0</v>
      </c>
      <c r="E128" s="31">
        <v>0</v>
      </c>
      <c r="F128" s="39">
        <v>0</v>
      </c>
      <c r="G128" s="40">
        <v>0</v>
      </c>
      <c r="H128" s="38">
        <v>0</v>
      </c>
      <c r="I128" s="31">
        <v>0</v>
      </c>
      <c r="J128" s="39">
        <v>0</v>
      </c>
      <c r="K128" s="40">
        <v>0</v>
      </c>
      <c r="L128" s="39">
        <v>0</v>
      </c>
      <c r="M128" s="40">
        <v>0</v>
      </c>
      <c r="N128" s="58">
        <f t="shared" si="42"/>
        <v>0</v>
      </c>
      <c r="O128" s="59">
        <f t="shared" si="43"/>
        <v>0</v>
      </c>
    </row>
    <row r="129" spans="1:15" ht="11.25">
      <c r="A129" s="30"/>
      <c r="B129" s="56"/>
      <c r="C129" s="40" t="s">
        <v>11</v>
      </c>
      <c r="D129" s="38">
        <v>0</v>
      </c>
      <c r="E129" s="31">
        <v>0</v>
      </c>
      <c r="F129" s="39">
        <v>0</v>
      </c>
      <c r="G129" s="40">
        <v>0</v>
      </c>
      <c r="H129" s="38">
        <v>0</v>
      </c>
      <c r="I129" s="31">
        <v>1</v>
      </c>
      <c r="J129" s="39">
        <v>0</v>
      </c>
      <c r="K129" s="40">
        <v>0</v>
      </c>
      <c r="L129" s="39">
        <v>0</v>
      </c>
      <c r="M129" s="40">
        <v>0</v>
      </c>
      <c r="N129" s="58">
        <f t="shared" si="42"/>
        <v>0</v>
      </c>
      <c r="O129" s="59">
        <f t="shared" si="43"/>
        <v>0.2</v>
      </c>
    </row>
    <row r="130" spans="1:15" s="11" customFormat="1" ht="11.25">
      <c r="A130" s="30"/>
      <c r="B130" s="56"/>
      <c r="C130" s="45" t="s">
        <v>27</v>
      </c>
      <c r="D130" s="43">
        <f aca="true" t="shared" si="44" ref="D130:M130">SUM(D124:D129)</f>
        <v>5</v>
      </c>
      <c r="E130" s="22">
        <f t="shared" si="44"/>
        <v>4</v>
      </c>
      <c r="F130" s="44">
        <f t="shared" si="44"/>
        <v>1</v>
      </c>
      <c r="G130" s="45">
        <f t="shared" si="44"/>
        <v>2</v>
      </c>
      <c r="H130" s="43">
        <f t="shared" si="44"/>
        <v>1</v>
      </c>
      <c r="I130" s="22">
        <f t="shared" si="44"/>
        <v>3</v>
      </c>
      <c r="J130" s="44">
        <f t="shared" si="44"/>
        <v>0</v>
      </c>
      <c r="K130" s="45">
        <f t="shared" si="44"/>
        <v>2</v>
      </c>
      <c r="L130" s="44">
        <f t="shared" si="44"/>
        <v>0</v>
      </c>
      <c r="M130" s="45">
        <f t="shared" si="44"/>
        <v>4</v>
      </c>
      <c r="N130" s="60">
        <f t="shared" si="42"/>
        <v>1.4</v>
      </c>
      <c r="O130" s="61">
        <f t="shared" si="43"/>
        <v>3</v>
      </c>
    </row>
    <row r="131" spans="1:15" ht="22.5">
      <c r="A131" s="30" t="s">
        <v>30</v>
      </c>
      <c r="B131" s="56">
        <v>1994</v>
      </c>
      <c r="C131" s="40" t="s">
        <v>6</v>
      </c>
      <c r="D131" s="38">
        <v>1</v>
      </c>
      <c r="E131" s="31">
        <v>2</v>
      </c>
      <c r="F131" s="39">
        <v>2</v>
      </c>
      <c r="G131" s="40">
        <v>0</v>
      </c>
      <c r="H131" s="38">
        <v>1</v>
      </c>
      <c r="I131" s="31">
        <v>0</v>
      </c>
      <c r="J131" s="39">
        <v>2</v>
      </c>
      <c r="K131" s="40">
        <v>0</v>
      </c>
      <c r="L131" s="39">
        <v>1</v>
      </c>
      <c r="M131" s="40">
        <v>0</v>
      </c>
      <c r="N131" s="58">
        <f t="shared" si="42"/>
        <v>1.4</v>
      </c>
      <c r="O131" s="59">
        <f t="shared" si="43"/>
        <v>0.4</v>
      </c>
    </row>
    <row r="132" spans="1:15" ht="11.25">
      <c r="A132" s="30"/>
      <c r="B132" s="56"/>
      <c r="C132" s="40" t="s">
        <v>7</v>
      </c>
      <c r="D132" s="38">
        <v>0</v>
      </c>
      <c r="E132" s="31">
        <v>0</v>
      </c>
      <c r="F132" s="39">
        <v>0</v>
      </c>
      <c r="G132" s="40">
        <v>0</v>
      </c>
      <c r="H132" s="38">
        <v>0</v>
      </c>
      <c r="I132" s="31">
        <v>0</v>
      </c>
      <c r="J132" s="39">
        <v>0</v>
      </c>
      <c r="K132" s="40">
        <v>0</v>
      </c>
      <c r="L132" s="39">
        <v>0</v>
      </c>
      <c r="M132" s="40">
        <v>0</v>
      </c>
      <c r="N132" s="58">
        <f t="shared" si="42"/>
        <v>0</v>
      </c>
      <c r="O132" s="59">
        <f t="shared" si="43"/>
        <v>0</v>
      </c>
    </row>
    <row r="133" spans="1:15" ht="11.25">
      <c r="A133" s="30"/>
      <c r="B133" s="56"/>
      <c r="C133" s="40" t="s">
        <v>8</v>
      </c>
      <c r="D133" s="38">
        <v>0</v>
      </c>
      <c r="E133" s="31">
        <v>0</v>
      </c>
      <c r="F133" s="39">
        <v>0</v>
      </c>
      <c r="G133" s="40">
        <v>0</v>
      </c>
      <c r="H133" s="38">
        <v>0</v>
      </c>
      <c r="I133" s="31">
        <v>0</v>
      </c>
      <c r="J133" s="39">
        <v>0</v>
      </c>
      <c r="K133" s="40">
        <v>0</v>
      </c>
      <c r="L133" s="39">
        <v>0</v>
      </c>
      <c r="M133" s="40">
        <v>0</v>
      </c>
      <c r="N133" s="58">
        <f t="shared" si="42"/>
        <v>0</v>
      </c>
      <c r="O133" s="59">
        <f t="shared" si="43"/>
        <v>0</v>
      </c>
    </row>
    <row r="134" spans="1:15" ht="11.25">
      <c r="A134" s="30"/>
      <c r="B134" s="56"/>
      <c r="C134" s="40" t="s">
        <v>9</v>
      </c>
      <c r="D134" s="38">
        <v>0</v>
      </c>
      <c r="E134" s="31">
        <v>0</v>
      </c>
      <c r="F134" s="39">
        <v>0</v>
      </c>
      <c r="G134" s="40">
        <v>0</v>
      </c>
      <c r="H134" s="38">
        <v>0</v>
      </c>
      <c r="I134" s="31">
        <v>1</v>
      </c>
      <c r="J134" s="39">
        <v>0</v>
      </c>
      <c r="K134" s="40">
        <v>0</v>
      </c>
      <c r="L134" s="39">
        <v>0</v>
      </c>
      <c r="M134" s="40">
        <v>0</v>
      </c>
      <c r="N134" s="58">
        <f t="shared" si="42"/>
        <v>0</v>
      </c>
      <c r="O134" s="59">
        <f t="shared" si="43"/>
        <v>0.2</v>
      </c>
    </row>
    <row r="135" spans="1:15" ht="11.25">
      <c r="A135" s="30"/>
      <c r="B135" s="56"/>
      <c r="C135" s="40" t="s">
        <v>10</v>
      </c>
      <c r="D135" s="38">
        <v>0</v>
      </c>
      <c r="E135" s="31">
        <v>0</v>
      </c>
      <c r="F135" s="39">
        <v>0</v>
      </c>
      <c r="G135" s="40">
        <v>0</v>
      </c>
      <c r="H135" s="38">
        <v>0</v>
      </c>
      <c r="I135" s="31">
        <v>0</v>
      </c>
      <c r="J135" s="39">
        <v>0</v>
      </c>
      <c r="K135" s="40">
        <v>0</v>
      </c>
      <c r="L135" s="39">
        <v>0</v>
      </c>
      <c r="M135" s="40">
        <v>0</v>
      </c>
      <c r="N135" s="58">
        <f t="shared" si="42"/>
        <v>0</v>
      </c>
      <c r="O135" s="59">
        <f t="shared" si="43"/>
        <v>0</v>
      </c>
    </row>
    <row r="136" spans="1:15" ht="11.25">
      <c r="A136" s="30"/>
      <c r="B136" s="56"/>
      <c r="C136" s="40" t="s">
        <v>11</v>
      </c>
      <c r="D136" s="38">
        <v>2</v>
      </c>
      <c r="E136" s="31">
        <v>0</v>
      </c>
      <c r="F136" s="39">
        <v>1</v>
      </c>
      <c r="G136" s="40">
        <v>0</v>
      </c>
      <c r="H136" s="38">
        <v>2</v>
      </c>
      <c r="I136" s="31">
        <v>0</v>
      </c>
      <c r="J136" s="39">
        <v>0</v>
      </c>
      <c r="K136" s="40">
        <v>1</v>
      </c>
      <c r="L136" s="39">
        <v>1</v>
      </c>
      <c r="M136" s="40">
        <v>1</v>
      </c>
      <c r="N136" s="58">
        <f t="shared" si="42"/>
        <v>1.2</v>
      </c>
      <c r="O136" s="59">
        <f t="shared" si="43"/>
        <v>0.4</v>
      </c>
    </row>
    <row r="137" spans="1:15" s="11" customFormat="1" ht="11.25">
      <c r="A137" s="30"/>
      <c r="B137" s="56"/>
      <c r="C137" s="45" t="s">
        <v>27</v>
      </c>
      <c r="D137" s="43">
        <f aca="true" t="shared" si="45" ref="D137:M137">SUM(D131:D136)</f>
        <v>3</v>
      </c>
      <c r="E137" s="22">
        <f t="shared" si="45"/>
        <v>2</v>
      </c>
      <c r="F137" s="44">
        <f t="shared" si="45"/>
        <v>3</v>
      </c>
      <c r="G137" s="45">
        <f t="shared" si="45"/>
        <v>0</v>
      </c>
      <c r="H137" s="43">
        <f t="shared" si="45"/>
        <v>3</v>
      </c>
      <c r="I137" s="22">
        <f t="shared" si="45"/>
        <v>1</v>
      </c>
      <c r="J137" s="44">
        <f t="shared" si="45"/>
        <v>2</v>
      </c>
      <c r="K137" s="45">
        <f t="shared" si="45"/>
        <v>1</v>
      </c>
      <c r="L137" s="44">
        <f t="shared" si="45"/>
        <v>2</v>
      </c>
      <c r="M137" s="45">
        <f t="shared" si="45"/>
        <v>1</v>
      </c>
      <c r="N137" s="60">
        <f t="shared" si="42"/>
        <v>2.6</v>
      </c>
      <c r="O137" s="61">
        <f t="shared" si="43"/>
        <v>1</v>
      </c>
    </row>
    <row r="138" spans="1:15" ht="11.25">
      <c r="A138" s="30"/>
      <c r="B138" s="56"/>
      <c r="C138" s="40"/>
      <c r="D138" s="38"/>
      <c r="E138" s="31"/>
      <c r="F138" s="39"/>
      <c r="G138" s="40"/>
      <c r="H138" s="38"/>
      <c r="I138" s="31"/>
      <c r="J138" s="39"/>
      <c r="K138" s="40"/>
      <c r="L138" s="39"/>
      <c r="M138" s="40"/>
      <c r="N138" s="39"/>
      <c r="O138" s="62"/>
    </row>
    <row r="139" spans="1:15" ht="11.25">
      <c r="A139" s="30" t="s">
        <v>31</v>
      </c>
      <c r="B139" s="56">
        <v>1975</v>
      </c>
      <c r="C139" s="40" t="s">
        <v>6</v>
      </c>
      <c r="D139" s="38">
        <v>1</v>
      </c>
      <c r="E139" s="31">
        <v>7</v>
      </c>
      <c r="F139" s="39">
        <v>4</v>
      </c>
      <c r="G139" s="40">
        <v>7</v>
      </c>
      <c r="H139" s="38">
        <v>3</v>
      </c>
      <c r="I139" s="31">
        <v>5</v>
      </c>
      <c r="J139" s="39">
        <v>2</v>
      </c>
      <c r="K139" s="40">
        <v>3</v>
      </c>
      <c r="L139" s="39">
        <v>3</v>
      </c>
      <c r="M139" s="40">
        <v>10</v>
      </c>
      <c r="N139" s="58">
        <f aca="true" t="shared" si="46" ref="N139:N145">AVERAGE(J139,H139,F139,D139,L139)</f>
        <v>2.6</v>
      </c>
      <c r="O139" s="59">
        <f aca="true" t="shared" si="47" ref="O139:O145">AVERAGE(K139,I139,G139,E139,M139)</f>
        <v>6.4</v>
      </c>
    </row>
    <row r="140" spans="1:15" ht="11.25">
      <c r="A140" s="30"/>
      <c r="B140" s="56"/>
      <c r="C140" s="40" t="s">
        <v>7</v>
      </c>
      <c r="D140" s="38">
        <v>0</v>
      </c>
      <c r="E140" s="31">
        <v>1</v>
      </c>
      <c r="F140" s="39">
        <v>0</v>
      </c>
      <c r="G140" s="40">
        <v>0</v>
      </c>
      <c r="H140" s="38">
        <v>0</v>
      </c>
      <c r="I140" s="31">
        <v>0</v>
      </c>
      <c r="J140" s="39">
        <v>0</v>
      </c>
      <c r="K140" s="40">
        <v>1</v>
      </c>
      <c r="L140" s="39">
        <v>2</v>
      </c>
      <c r="M140" s="40">
        <v>3</v>
      </c>
      <c r="N140" s="58">
        <f t="shared" si="46"/>
        <v>0.4</v>
      </c>
      <c r="O140" s="59">
        <f t="shared" si="47"/>
        <v>1</v>
      </c>
    </row>
    <row r="141" spans="1:15" ht="11.25">
      <c r="A141" s="30"/>
      <c r="B141" s="56"/>
      <c r="C141" s="40" t="s">
        <v>8</v>
      </c>
      <c r="D141" s="38">
        <v>0</v>
      </c>
      <c r="E141" s="31">
        <v>1</v>
      </c>
      <c r="F141" s="39">
        <v>0</v>
      </c>
      <c r="G141" s="40">
        <v>0</v>
      </c>
      <c r="H141" s="38">
        <v>0</v>
      </c>
      <c r="I141" s="31">
        <v>0</v>
      </c>
      <c r="J141" s="39">
        <v>0</v>
      </c>
      <c r="K141" s="40">
        <v>0</v>
      </c>
      <c r="L141" s="39">
        <v>0</v>
      </c>
      <c r="M141" s="40">
        <v>0</v>
      </c>
      <c r="N141" s="58">
        <f t="shared" si="46"/>
        <v>0</v>
      </c>
      <c r="O141" s="59">
        <f t="shared" si="47"/>
        <v>0.2</v>
      </c>
    </row>
    <row r="142" spans="1:15" ht="11.25">
      <c r="A142" s="30"/>
      <c r="B142" s="56"/>
      <c r="C142" s="40" t="s">
        <v>9</v>
      </c>
      <c r="D142" s="38">
        <v>0</v>
      </c>
      <c r="E142" s="31">
        <v>1</v>
      </c>
      <c r="F142" s="39">
        <v>0</v>
      </c>
      <c r="G142" s="40">
        <v>0</v>
      </c>
      <c r="H142" s="38">
        <v>0</v>
      </c>
      <c r="I142" s="31">
        <v>0</v>
      </c>
      <c r="J142" s="39">
        <v>0</v>
      </c>
      <c r="K142" s="40">
        <v>0</v>
      </c>
      <c r="L142" s="39">
        <v>0</v>
      </c>
      <c r="M142" s="40">
        <v>0</v>
      </c>
      <c r="N142" s="58">
        <f t="shared" si="46"/>
        <v>0</v>
      </c>
      <c r="O142" s="59">
        <f t="shared" si="47"/>
        <v>0.2</v>
      </c>
    </row>
    <row r="143" spans="1:15" ht="11.25">
      <c r="A143" s="30"/>
      <c r="B143" s="56"/>
      <c r="C143" s="40" t="s">
        <v>10</v>
      </c>
      <c r="D143" s="38">
        <v>0</v>
      </c>
      <c r="E143" s="31">
        <v>0</v>
      </c>
      <c r="F143" s="39">
        <v>0</v>
      </c>
      <c r="G143" s="40">
        <v>0</v>
      </c>
      <c r="H143" s="38">
        <v>0</v>
      </c>
      <c r="I143" s="31">
        <v>0</v>
      </c>
      <c r="J143" s="39">
        <v>0</v>
      </c>
      <c r="K143" s="40">
        <v>0</v>
      </c>
      <c r="L143" s="39">
        <v>0</v>
      </c>
      <c r="M143" s="40">
        <v>1</v>
      </c>
      <c r="N143" s="58">
        <f t="shared" si="46"/>
        <v>0</v>
      </c>
      <c r="O143" s="59">
        <f t="shared" si="47"/>
        <v>0.2</v>
      </c>
    </row>
    <row r="144" spans="1:15" ht="11.25">
      <c r="A144" s="30"/>
      <c r="B144" s="56"/>
      <c r="C144" s="40" t="s">
        <v>11</v>
      </c>
      <c r="D144" s="38">
        <v>0</v>
      </c>
      <c r="E144" s="31">
        <v>1</v>
      </c>
      <c r="F144" s="39">
        <v>0</v>
      </c>
      <c r="G144" s="40">
        <v>1</v>
      </c>
      <c r="H144" s="38">
        <v>0</v>
      </c>
      <c r="I144" s="31">
        <v>0</v>
      </c>
      <c r="J144" s="39">
        <v>0</v>
      </c>
      <c r="K144" s="40">
        <v>1</v>
      </c>
      <c r="L144" s="39">
        <v>0</v>
      </c>
      <c r="M144" s="40">
        <v>2</v>
      </c>
      <c r="N144" s="58">
        <f t="shared" si="46"/>
        <v>0</v>
      </c>
      <c r="O144" s="59">
        <f t="shared" si="47"/>
        <v>1</v>
      </c>
    </row>
    <row r="145" spans="1:15" s="11" customFormat="1" ht="11.25">
      <c r="A145" s="30"/>
      <c r="B145" s="56"/>
      <c r="C145" s="45" t="s">
        <v>27</v>
      </c>
      <c r="D145" s="43">
        <f aca="true" t="shared" si="48" ref="D145:M145">SUM(D139:D144)</f>
        <v>1</v>
      </c>
      <c r="E145" s="22">
        <f t="shared" si="48"/>
        <v>11</v>
      </c>
      <c r="F145" s="44">
        <f t="shared" si="48"/>
        <v>4</v>
      </c>
      <c r="G145" s="45">
        <f t="shared" si="48"/>
        <v>8</v>
      </c>
      <c r="H145" s="43">
        <f t="shared" si="48"/>
        <v>3</v>
      </c>
      <c r="I145" s="22">
        <f t="shared" si="48"/>
        <v>5</v>
      </c>
      <c r="J145" s="44">
        <f t="shared" si="48"/>
        <v>2</v>
      </c>
      <c r="K145" s="45">
        <f t="shared" si="48"/>
        <v>5</v>
      </c>
      <c r="L145" s="44">
        <f t="shared" si="48"/>
        <v>5</v>
      </c>
      <c r="M145" s="45">
        <f t="shared" si="48"/>
        <v>16</v>
      </c>
      <c r="N145" s="60">
        <f t="shared" si="46"/>
        <v>3</v>
      </c>
      <c r="O145" s="61">
        <f t="shared" si="47"/>
        <v>9</v>
      </c>
    </row>
    <row r="146" spans="1:15" ht="11.25">
      <c r="A146" s="30"/>
      <c r="B146" s="56"/>
      <c r="C146" s="40"/>
      <c r="D146" s="38"/>
      <c r="E146" s="31"/>
      <c r="F146" s="39"/>
      <c r="G146" s="40"/>
      <c r="H146" s="38"/>
      <c r="I146" s="31"/>
      <c r="J146" s="39"/>
      <c r="K146" s="40"/>
      <c r="L146" s="39"/>
      <c r="M146" s="40"/>
      <c r="N146" s="39"/>
      <c r="O146" s="62"/>
    </row>
    <row r="147" spans="1:15" ht="11.25">
      <c r="A147" s="30" t="s">
        <v>20</v>
      </c>
      <c r="B147" s="56">
        <v>1969</v>
      </c>
      <c r="C147" s="40" t="s">
        <v>6</v>
      </c>
      <c r="D147" s="38">
        <v>0</v>
      </c>
      <c r="E147" s="31">
        <v>0</v>
      </c>
      <c r="F147" s="39">
        <v>0</v>
      </c>
      <c r="G147" s="40">
        <v>1</v>
      </c>
      <c r="H147" s="38">
        <v>1</v>
      </c>
      <c r="I147" s="31">
        <v>1</v>
      </c>
      <c r="J147" s="39">
        <v>0</v>
      </c>
      <c r="K147" s="40">
        <v>0</v>
      </c>
      <c r="L147" s="39">
        <v>0</v>
      </c>
      <c r="M147" s="40">
        <v>0</v>
      </c>
      <c r="N147" s="58">
        <f aca="true" t="shared" si="49" ref="N147:N154">AVERAGE(J147,H147,F147,D147,L147)</f>
        <v>0.2</v>
      </c>
      <c r="O147" s="59">
        <f aca="true" t="shared" si="50" ref="O147:O154">AVERAGE(K147,I147,G147,E147,M147)</f>
        <v>0.4</v>
      </c>
    </row>
    <row r="148" spans="1:15" ht="11.25">
      <c r="A148" s="30"/>
      <c r="B148" s="56"/>
      <c r="C148" s="40" t="s">
        <v>7</v>
      </c>
      <c r="D148" s="38">
        <v>1</v>
      </c>
      <c r="E148" s="31">
        <v>0</v>
      </c>
      <c r="F148" s="39">
        <v>0</v>
      </c>
      <c r="G148" s="40">
        <v>0</v>
      </c>
      <c r="H148" s="38">
        <v>0</v>
      </c>
      <c r="I148" s="31">
        <v>1</v>
      </c>
      <c r="J148" s="39">
        <v>0</v>
      </c>
      <c r="K148" s="40">
        <v>0</v>
      </c>
      <c r="L148" s="39">
        <v>0</v>
      </c>
      <c r="M148" s="40">
        <v>0</v>
      </c>
      <c r="N148" s="58">
        <f t="shared" si="49"/>
        <v>0.2</v>
      </c>
      <c r="O148" s="59">
        <f t="shared" si="50"/>
        <v>0.2</v>
      </c>
    </row>
    <row r="149" spans="1:15" ht="11.25">
      <c r="A149" s="30"/>
      <c r="B149" s="56"/>
      <c r="C149" s="40" t="s">
        <v>8</v>
      </c>
      <c r="D149" s="38">
        <v>0</v>
      </c>
      <c r="E149" s="31">
        <v>0</v>
      </c>
      <c r="F149" s="39">
        <v>0</v>
      </c>
      <c r="G149" s="40">
        <v>0</v>
      </c>
      <c r="H149" s="38">
        <v>0</v>
      </c>
      <c r="I149" s="31">
        <v>0</v>
      </c>
      <c r="J149" s="39">
        <v>0</v>
      </c>
      <c r="K149" s="40">
        <v>0</v>
      </c>
      <c r="L149" s="39">
        <v>0</v>
      </c>
      <c r="M149" s="40">
        <v>0</v>
      </c>
      <c r="N149" s="58">
        <f t="shared" si="49"/>
        <v>0</v>
      </c>
      <c r="O149" s="59">
        <f t="shared" si="50"/>
        <v>0</v>
      </c>
    </row>
    <row r="150" spans="1:15" ht="11.25">
      <c r="A150" s="30"/>
      <c r="B150" s="56"/>
      <c r="C150" s="40" t="s">
        <v>9</v>
      </c>
      <c r="D150" s="38">
        <v>0</v>
      </c>
      <c r="E150" s="31">
        <v>0</v>
      </c>
      <c r="F150" s="39">
        <v>0</v>
      </c>
      <c r="G150" s="40">
        <v>0</v>
      </c>
      <c r="H150" s="38">
        <v>0</v>
      </c>
      <c r="I150" s="31">
        <v>0</v>
      </c>
      <c r="J150" s="39">
        <v>0</v>
      </c>
      <c r="K150" s="40">
        <v>0</v>
      </c>
      <c r="L150" s="39">
        <v>0</v>
      </c>
      <c r="M150" s="40">
        <v>0</v>
      </c>
      <c r="N150" s="58">
        <f t="shared" si="49"/>
        <v>0</v>
      </c>
      <c r="O150" s="59">
        <f t="shared" si="50"/>
        <v>0</v>
      </c>
    </row>
    <row r="151" spans="1:15" ht="11.25">
      <c r="A151" s="30"/>
      <c r="B151" s="56"/>
      <c r="C151" s="40" t="s">
        <v>10</v>
      </c>
      <c r="D151" s="38">
        <v>0</v>
      </c>
      <c r="E151" s="31">
        <v>0</v>
      </c>
      <c r="F151" s="39">
        <v>0</v>
      </c>
      <c r="G151" s="40">
        <v>0</v>
      </c>
      <c r="H151" s="38">
        <v>0</v>
      </c>
      <c r="I151" s="31">
        <v>0</v>
      </c>
      <c r="J151" s="39">
        <v>0</v>
      </c>
      <c r="K151" s="40">
        <v>0</v>
      </c>
      <c r="L151" s="39">
        <v>0</v>
      </c>
      <c r="M151" s="40">
        <v>0</v>
      </c>
      <c r="N151" s="58">
        <f t="shared" si="49"/>
        <v>0</v>
      </c>
      <c r="O151" s="59">
        <f t="shared" si="50"/>
        <v>0</v>
      </c>
    </row>
    <row r="152" spans="1:15" ht="11.25">
      <c r="A152" s="30"/>
      <c r="B152" s="56"/>
      <c r="C152" s="40" t="s">
        <v>11</v>
      </c>
      <c r="D152" s="38">
        <v>0</v>
      </c>
      <c r="E152" s="31">
        <v>1</v>
      </c>
      <c r="F152" s="39">
        <v>0</v>
      </c>
      <c r="G152" s="40">
        <v>0</v>
      </c>
      <c r="H152" s="38">
        <v>0</v>
      </c>
      <c r="I152" s="31">
        <v>0</v>
      </c>
      <c r="J152" s="39">
        <v>0</v>
      </c>
      <c r="K152" s="40">
        <v>0</v>
      </c>
      <c r="L152" s="39">
        <v>0</v>
      </c>
      <c r="M152" s="40">
        <v>1</v>
      </c>
      <c r="N152" s="58">
        <f t="shared" si="49"/>
        <v>0</v>
      </c>
      <c r="O152" s="59">
        <f t="shared" si="50"/>
        <v>0.4</v>
      </c>
    </row>
    <row r="153" spans="1:15" ht="11.25">
      <c r="A153" s="30"/>
      <c r="B153" s="56"/>
      <c r="C153" s="40" t="s">
        <v>71</v>
      </c>
      <c r="D153" s="38"/>
      <c r="E153" s="31"/>
      <c r="F153" s="39"/>
      <c r="G153" s="40"/>
      <c r="H153" s="38"/>
      <c r="I153" s="31"/>
      <c r="J153" s="39"/>
      <c r="K153" s="40"/>
      <c r="L153" s="39">
        <v>0</v>
      </c>
      <c r="M153" s="40">
        <v>1</v>
      </c>
      <c r="N153" s="58">
        <f>AVERAGE(J153,H153,F153,D153,L153)</f>
        <v>0</v>
      </c>
      <c r="O153" s="59">
        <f t="shared" si="50"/>
        <v>1</v>
      </c>
    </row>
    <row r="154" spans="1:15" s="11" customFormat="1" ht="11.25">
      <c r="A154" s="30"/>
      <c r="B154" s="56"/>
      <c r="C154" s="45" t="s">
        <v>27</v>
      </c>
      <c r="D154" s="43">
        <f>SUM(D147:D153)</f>
        <v>1</v>
      </c>
      <c r="E154" s="90">
        <f aca="true" t="shared" si="51" ref="E154:M154">SUM(E147:E153)</f>
        <v>1</v>
      </c>
      <c r="F154" s="44">
        <f t="shared" si="51"/>
        <v>0</v>
      </c>
      <c r="G154" s="90">
        <f t="shared" si="51"/>
        <v>1</v>
      </c>
      <c r="H154" s="44">
        <f t="shared" si="51"/>
        <v>1</v>
      </c>
      <c r="I154" s="90">
        <f t="shared" si="51"/>
        <v>2</v>
      </c>
      <c r="J154" s="44">
        <f t="shared" si="51"/>
        <v>0</v>
      </c>
      <c r="K154" s="90">
        <f t="shared" si="51"/>
        <v>0</v>
      </c>
      <c r="L154" s="44">
        <f t="shared" si="51"/>
        <v>0</v>
      </c>
      <c r="M154" s="90">
        <f t="shared" si="51"/>
        <v>2</v>
      </c>
      <c r="N154" s="60">
        <f t="shared" si="49"/>
        <v>0.4</v>
      </c>
      <c r="O154" s="61">
        <f t="shared" si="50"/>
        <v>1.2</v>
      </c>
    </row>
    <row r="155" spans="1:15" ht="11.25">
      <c r="A155" s="30"/>
      <c r="B155" s="56"/>
      <c r="C155" s="40"/>
      <c r="D155" s="38"/>
      <c r="E155" s="31"/>
      <c r="F155" s="39"/>
      <c r="G155" s="40"/>
      <c r="H155" s="38"/>
      <c r="I155" s="31"/>
      <c r="J155" s="39"/>
      <c r="K155" s="40"/>
      <c r="L155" s="39"/>
      <c r="M155" s="40"/>
      <c r="N155" s="39"/>
      <c r="O155" s="62"/>
    </row>
    <row r="156" spans="1:15" ht="11.25">
      <c r="A156" s="30" t="s">
        <v>32</v>
      </c>
      <c r="B156" s="56">
        <v>1976</v>
      </c>
      <c r="C156" s="40" t="s">
        <v>6</v>
      </c>
      <c r="D156" s="38">
        <v>3</v>
      </c>
      <c r="E156" s="31">
        <v>1</v>
      </c>
      <c r="F156" s="39">
        <v>8</v>
      </c>
      <c r="G156" s="40">
        <v>3</v>
      </c>
      <c r="H156" s="38">
        <v>6</v>
      </c>
      <c r="I156" s="31">
        <v>0</v>
      </c>
      <c r="J156" s="39">
        <v>7</v>
      </c>
      <c r="K156" s="40">
        <v>1</v>
      </c>
      <c r="L156" s="39">
        <v>6</v>
      </c>
      <c r="M156" s="40">
        <v>1</v>
      </c>
      <c r="N156" s="58">
        <f aca="true" t="shared" si="52" ref="N156:N163">AVERAGE(J156,H156,F156,D156,L156)</f>
        <v>6</v>
      </c>
      <c r="O156" s="59">
        <f aca="true" t="shared" si="53" ref="O156:O163">AVERAGE(K156,I156,G156,E156,M156)</f>
        <v>1.2</v>
      </c>
    </row>
    <row r="157" spans="1:15" ht="11.25">
      <c r="A157" s="30"/>
      <c r="B157" s="56"/>
      <c r="C157" s="40" t="s">
        <v>7</v>
      </c>
      <c r="D157" s="38">
        <v>0</v>
      </c>
      <c r="E157" s="31">
        <v>0</v>
      </c>
      <c r="F157" s="39">
        <v>0</v>
      </c>
      <c r="G157" s="40">
        <v>0</v>
      </c>
      <c r="H157" s="38">
        <v>1</v>
      </c>
      <c r="I157" s="31">
        <v>0</v>
      </c>
      <c r="J157" s="39">
        <v>2</v>
      </c>
      <c r="K157" s="40">
        <v>0</v>
      </c>
      <c r="L157" s="39">
        <v>0</v>
      </c>
      <c r="M157" s="40">
        <v>0</v>
      </c>
      <c r="N157" s="58">
        <f t="shared" si="52"/>
        <v>0.6</v>
      </c>
      <c r="O157" s="59">
        <f t="shared" si="53"/>
        <v>0</v>
      </c>
    </row>
    <row r="158" spans="1:15" ht="11.25">
      <c r="A158" s="30"/>
      <c r="B158" s="56"/>
      <c r="C158" s="40" t="s">
        <v>8</v>
      </c>
      <c r="D158" s="38">
        <v>0</v>
      </c>
      <c r="E158" s="31">
        <v>0</v>
      </c>
      <c r="F158" s="39">
        <v>1</v>
      </c>
      <c r="G158" s="40">
        <v>0</v>
      </c>
      <c r="H158" s="38">
        <v>0</v>
      </c>
      <c r="I158" s="31">
        <v>0</v>
      </c>
      <c r="J158" s="39">
        <v>0</v>
      </c>
      <c r="K158" s="40">
        <v>0</v>
      </c>
      <c r="L158" s="39">
        <v>0</v>
      </c>
      <c r="M158" s="40">
        <v>0</v>
      </c>
      <c r="N158" s="58">
        <f t="shared" si="52"/>
        <v>0.2</v>
      </c>
      <c r="O158" s="59">
        <f t="shared" si="53"/>
        <v>0</v>
      </c>
    </row>
    <row r="159" spans="1:15" ht="11.25">
      <c r="A159" s="30"/>
      <c r="B159" s="56"/>
      <c r="C159" s="40" t="s">
        <v>9</v>
      </c>
      <c r="D159" s="38">
        <v>0</v>
      </c>
      <c r="E159" s="31">
        <v>3</v>
      </c>
      <c r="F159" s="39">
        <v>1</v>
      </c>
      <c r="G159" s="40">
        <v>3</v>
      </c>
      <c r="H159" s="38">
        <v>1</v>
      </c>
      <c r="I159" s="31">
        <v>0</v>
      </c>
      <c r="J159" s="39">
        <v>1</v>
      </c>
      <c r="K159" s="40">
        <v>0</v>
      </c>
      <c r="L159" s="39">
        <v>1</v>
      </c>
      <c r="M159" s="40">
        <v>1</v>
      </c>
      <c r="N159" s="58">
        <f t="shared" si="52"/>
        <v>0.8</v>
      </c>
      <c r="O159" s="59">
        <f t="shared" si="53"/>
        <v>1.4</v>
      </c>
    </row>
    <row r="160" spans="1:15" ht="11.25">
      <c r="A160" s="30"/>
      <c r="B160" s="56"/>
      <c r="C160" s="40" t="s">
        <v>10</v>
      </c>
      <c r="D160" s="38">
        <v>0</v>
      </c>
      <c r="E160" s="31">
        <v>0</v>
      </c>
      <c r="F160" s="39">
        <v>0</v>
      </c>
      <c r="G160" s="40">
        <v>0</v>
      </c>
      <c r="H160" s="38">
        <v>0</v>
      </c>
      <c r="I160" s="31">
        <v>0</v>
      </c>
      <c r="J160" s="39">
        <v>0</v>
      </c>
      <c r="K160" s="40">
        <v>0</v>
      </c>
      <c r="L160" s="39">
        <v>0</v>
      </c>
      <c r="M160" s="40">
        <v>0</v>
      </c>
      <c r="N160" s="58">
        <f t="shared" si="52"/>
        <v>0</v>
      </c>
      <c r="O160" s="59">
        <f t="shared" si="53"/>
        <v>0</v>
      </c>
    </row>
    <row r="161" spans="1:15" ht="11.25">
      <c r="A161" s="30"/>
      <c r="B161" s="56"/>
      <c r="C161" s="40" t="s">
        <v>11</v>
      </c>
      <c r="D161" s="38">
        <v>5</v>
      </c>
      <c r="E161" s="31">
        <v>8</v>
      </c>
      <c r="F161" s="39">
        <v>27</v>
      </c>
      <c r="G161" s="40">
        <v>5</v>
      </c>
      <c r="H161" s="38">
        <v>10</v>
      </c>
      <c r="I161" s="31">
        <v>5</v>
      </c>
      <c r="J161" s="39">
        <v>12</v>
      </c>
      <c r="K161" s="40">
        <v>3</v>
      </c>
      <c r="L161" s="39">
        <v>24</v>
      </c>
      <c r="M161" s="40">
        <v>9</v>
      </c>
      <c r="N161" s="58">
        <f t="shared" si="52"/>
        <v>15.6</v>
      </c>
      <c r="O161" s="59">
        <f t="shared" si="53"/>
        <v>6</v>
      </c>
    </row>
    <row r="162" spans="1:15" ht="11.25">
      <c r="A162" s="30"/>
      <c r="B162" s="56"/>
      <c r="C162" s="40" t="s">
        <v>71</v>
      </c>
      <c r="D162" s="38"/>
      <c r="E162" s="31"/>
      <c r="F162" s="39"/>
      <c r="G162" s="40"/>
      <c r="H162" s="38"/>
      <c r="I162" s="31"/>
      <c r="J162" s="39"/>
      <c r="K162" s="40"/>
      <c r="L162" s="39">
        <v>2</v>
      </c>
      <c r="M162" s="40">
        <v>0</v>
      </c>
      <c r="N162" s="58">
        <f>AVERAGE(J162,H162,F162,D162,L162)</f>
        <v>2</v>
      </c>
      <c r="O162" s="59">
        <f t="shared" si="53"/>
        <v>0</v>
      </c>
    </row>
    <row r="163" spans="1:15" s="11" customFormat="1" ht="11.25">
      <c r="A163" s="20"/>
      <c r="B163" s="56"/>
      <c r="C163" s="45" t="s">
        <v>27</v>
      </c>
      <c r="D163" s="43">
        <f aca="true" t="shared" si="54" ref="D163:K163">SUM(D156:D161)</f>
        <v>8</v>
      </c>
      <c r="E163" s="22">
        <f t="shared" si="54"/>
        <v>12</v>
      </c>
      <c r="F163" s="44">
        <f t="shared" si="54"/>
        <v>37</v>
      </c>
      <c r="G163" s="45">
        <f t="shared" si="54"/>
        <v>11</v>
      </c>
      <c r="H163" s="43">
        <f t="shared" si="54"/>
        <v>18</v>
      </c>
      <c r="I163" s="22">
        <f t="shared" si="54"/>
        <v>5</v>
      </c>
      <c r="J163" s="44">
        <f t="shared" si="54"/>
        <v>22</v>
      </c>
      <c r="K163" s="45">
        <f t="shared" si="54"/>
        <v>4</v>
      </c>
      <c r="L163" s="44">
        <f>SUM(L156:L162)</f>
        <v>33</v>
      </c>
      <c r="M163" s="45">
        <f>SUM(M156:M162)</f>
        <v>11</v>
      </c>
      <c r="N163" s="60">
        <f t="shared" si="52"/>
        <v>23.6</v>
      </c>
      <c r="O163" s="61">
        <f t="shared" si="53"/>
        <v>8.6</v>
      </c>
    </row>
    <row r="164" spans="1:15" ht="11.25">
      <c r="A164" s="20"/>
      <c r="B164" s="56"/>
      <c r="C164" s="40"/>
      <c r="D164" s="38"/>
      <c r="E164" s="31"/>
      <c r="F164" s="39"/>
      <c r="G164" s="40"/>
      <c r="H164" s="38"/>
      <c r="I164" s="31"/>
      <c r="J164" s="39"/>
      <c r="K164" s="40"/>
      <c r="L164" s="39"/>
      <c r="M164" s="40"/>
      <c r="N164" s="39"/>
      <c r="O164" s="62"/>
    </row>
    <row r="165" spans="1:15" ht="11.25">
      <c r="A165" s="30" t="s">
        <v>33</v>
      </c>
      <c r="B165" s="56">
        <v>1997</v>
      </c>
      <c r="C165" s="40" t="s">
        <v>6</v>
      </c>
      <c r="D165" s="38">
        <v>1</v>
      </c>
      <c r="E165" s="31">
        <v>1</v>
      </c>
      <c r="F165" s="39">
        <v>0</v>
      </c>
      <c r="G165" s="40">
        <v>0</v>
      </c>
      <c r="H165" s="38">
        <v>0</v>
      </c>
      <c r="I165" s="31">
        <v>0</v>
      </c>
      <c r="J165" s="39">
        <v>2</v>
      </c>
      <c r="K165" s="40">
        <v>0</v>
      </c>
      <c r="L165" s="39">
        <v>1</v>
      </c>
      <c r="M165" s="40">
        <v>0</v>
      </c>
      <c r="N165" s="58">
        <f aca="true" t="shared" si="55" ref="N165:N171">AVERAGE(J165,H165,F165,D165,L165)</f>
        <v>0.8</v>
      </c>
      <c r="O165" s="59">
        <f aca="true" t="shared" si="56" ref="O165:O171">AVERAGE(K165,I165,G165,E165,M165)</f>
        <v>0.2</v>
      </c>
    </row>
    <row r="166" spans="1:15" ht="11.25">
      <c r="A166" s="20"/>
      <c r="B166" s="56"/>
      <c r="C166" s="40" t="s">
        <v>7</v>
      </c>
      <c r="D166" s="38">
        <v>0</v>
      </c>
      <c r="E166" s="31">
        <v>0</v>
      </c>
      <c r="F166" s="39">
        <v>0</v>
      </c>
      <c r="G166" s="40">
        <v>0</v>
      </c>
      <c r="H166" s="38">
        <v>0</v>
      </c>
      <c r="I166" s="31">
        <v>0</v>
      </c>
      <c r="J166" s="39">
        <v>0</v>
      </c>
      <c r="K166" s="40">
        <v>0</v>
      </c>
      <c r="L166" s="39">
        <v>0</v>
      </c>
      <c r="M166" s="40">
        <v>0</v>
      </c>
      <c r="N166" s="58">
        <f t="shared" si="55"/>
        <v>0</v>
      </c>
      <c r="O166" s="59">
        <f t="shared" si="56"/>
        <v>0</v>
      </c>
    </row>
    <row r="167" spans="1:15" ht="11.25">
      <c r="A167" s="20"/>
      <c r="B167" s="56"/>
      <c r="C167" s="40" t="s">
        <v>8</v>
      </c>
      <c r="D167" s="38">
        <v>0</v>
      </c>
      <c r="E167" s="31">
        <v>0</v>
      </c>
      <c r="F167" s="39">
        <v>0</v>
      </c>
      <c r="G167" s="40">
        <v>0</v>
      </c>
      <c r="H167" s="38">
        <v>0</v>
      </c>
      <c r="I167" s="31">
        <v>0</v>
      </c>
      <c r="J167" s="39">
        <v>0</v>
      </c>
      <c r="K167" s="40">
        <v>0</v>
      </c>
      <c r="L167" s="39">
        <v>0</v>
      </c>
      <c r="M167" s="40">
        <v>0</v>
      </c>
      <c r="N167" s="58">
        <f t="shared" si="55"/>
        <v>0</v>
      </c>
      <c r="O167" s="59">
        <f t="shared" si="56"/>
        <v>0</v>
      </c>
    </row>
    <row r="168" spans="1:15" ht="11.25">
      <c r="A168" s="20"/>
      <c r="B168" s="56"/>
      <c r="C168" s="40" t="s">
        <v>9</v>
      </c>
      <c r="D168" s="38">
        <v>0</v>
      </c>
      <c r="E168" s="31">
        <v>0</v>
      </c>
      <c r="F168" s="39">
        <v>0</v>
      </c>
      <c r="G168" s="40">
        <v>0</v>
      </c>
      <c r="H168" s="38">
        <v>0</v>
      </c>
      <c r="I168" s="31">
        <v>0</v>
      </c>
      <c r="J168" s="39">
        <v>0</v>
      </c>
      <c r="K168" s="40">
        <v>0</v>
      </c>
      <c r="L168" s="39">
        <v>0</v>
      </c>
      <c r="M168" s="40">
        <v>0</v>
      </c>
      <c r="N168" s="58">
        <f t="shared" si="55"/>
        <v>0</v>
      </c>
      <c r="O168" s="59">
        <f t="shared" si="56"/>
        <v>0</v>
      </c>
    </row>
    <row r="169" spans="1:15" ht="11.25">
      <c r="A169" s="20"/>
      <c r="B169" s="56"/>
      <c r="C169" s="40" t="s">
        <v>10</v>
      </c>
      <c r="D169" s="38">
        <v>0</v>
      </c>
      <c r="E169" s="31">
        <v>0</v>
      </c>
      <c r="F169" s="39">
        <v>0</v>
      </c>
      <c r="G169" s="40">
        <v>0</v>
      </c>
      <c r="H169" s="38">
        <v>0</v>
      </c>
      <c r="I169" s="31">
        <v>0</v>
      </c>
      <c r="J169" s="39">
        <v>0</v>
      </c>
      <c r="K169" s="40">
        <v>0</v>
      </c>
      <c r="L169" s="39">
        <v>0</v>
      </c>
      <c r="M169" s="40">
        <v>0</v>
      </c>
      <c r="N169" s="58">
        <f t="shared" si="55"/>
        <v>0</v>
      </c>
      <c r="O169" s="59">
        <f t="shared" si="56"/>
        <v>0</v>
      </c>
    </row>
    <row r="170" spans="1:15" ht="11.25">
      <c r="A170" s="20"/>
      <c r="B170" s="56"/>
      <c r="C170" s="40" t="s">
        <v>11</v>
      </c>
      <c r="D170" s="38">
        <v>1</v>
      </c>
      <c r="E170" s="31">
        <v>1</v>
      </c>
      <c r="F170" s="39">
        <v>1</v>
      </c>
      <c r="G170" s="40">
        <v>0</v>
      </c>
      <c r="H170" s="38">
        <v>1</v>
      </c>
      <c r="I170" s="31">
        <v>1</v>
      </c>
      <c r="J170" s="39">
        <v>0</v>
      </c>
      <c r="K170" s="40">
        <v>1</v>
      </c>
      <c r="L170" s="39">
        <v>0</v>
      </c>
      <c r="M170" s="40">
        <v>1</v>
      </c>
      <c r="N170" s="58">
        <f t="shared" si="55"/>
        <v>0.6</v>
      </c>
      <c r="O170" s="59">
        <f t="shared" si="56"/>
        <v>0.8</v>
      </c>
    </row>
    <row r="171" spans="1:15" s="11" customFormat="1" ht="11.25">
      <c r="A171" s="20"/>
      <c r="B171" s="56"/>
      <c r="C171" s="45" t="s">
        <v>27</v>
      </c>
      <c r="D171" s="43">
        <f aca="true" t="shared" si="57" ref="D171:M171">SUM(D165:D170)</f>
        <v>2</v>
      </c>
      <c r="E171" s="22">
        <f t="shared" si="57"/>
        <v>2</v>
      </c>
      <c r="F171" s="44">
        <f t="shared" si="57"/>
        <v>1</v>
      </c>
      <c r="G171" s="45">
        <f t="shared" si="57"/>
        <v>0</v>
      </c>
      <c r="H171" s="43">
        <f t="shared" si="57"/>
        <v>1</v>
      </c>
      <c r="I171" s="22">
        <f t="shared" si="57"/>
        <v>1</v>
      </c>
      <c r="J171" s="44">
        <f t="shared" si="57"/>
        <v>2</v>
      </c>
      <c r="K171" s="45">
        <f t="shared" si="57"/>
        <v>1</v>
      </c>
      <c r="L171" s="44">
        <f t="shared" si="57"/>
        <v>1</v>
      </c>
      <c r="M171" s="45">
        <f t="shared" si="57"/>
        <v>1</v>
      </c>
      <c r="N171" s="60">
        <f t="shared" si="55"/>
        <v>1.4</v>
      </c>
      <c r="O171" s="61">
        <f t="shared" si="56"/>
        <v>1</v>
      </c>
    </row>
    <row r="172" spans="1:15" ht="11.25">
      <c r="A172" s="20"/>
      <c r="B172" s="56"/>
      <c r="C172" s="40"/>
      <c r="D172" s="38"/>
      <c r="E172" s="31"/>
      <c r="F172" s="39"/>
      <c r="G172" s="40"/>
      <c r="H172" s="38"/>
      <c r="I172" s="31"/>
      <c r="J172" s="39"/>
      <c r="K172" s="40"/>
      <c r="L172" s="39"/>
      <c r="M172" s="40"/>
      <c r="N172" s="39"/>
      <c r="O172" s="62"/>
    </row>
    <row r="173" spans="1:15" ht="11.25">
      <c r="A173" s="30" t="s">
        <v>21</v>
      </c>
      <c r="B173" s="56">
        <v>1963</v>
      </c>
      <c r="C173" s="40" t="s">
        <v>6</v>
      </c>
      <c r="D173" s="38">
        <v>0</v>
      </c>
      <c r="E173" s="31">
        <v>4</v>
      </c>
      <c r="F173" s="39">
        <v>2</v>
      </c>
      <c r="G173" s="40">
        <v>0</v>
      </c>
      <c r="H173" s="38">
        <v>3</v>
      </c>
      <c r="I173" s="31">
        <v>0</v>
      </c>
      <c r="J173" s="39">
        <v>0</v>
      </c>
      <c r="K173" s="40">
        <v>3</v>
      </c>
      <c r="L173" s="39">
        <v>1</v>
      </c>
      <c r="M173" s="40">
        <v>3</v>
      </c>
      <c r="N173" s="58">
        <f aca="true" t="shared" si="58" ref="N173:N179">AVERAGE(J173,H173,F173,D173,L173)</f>
        <v>1.2</v>
      </c>
      <c r="O173" s="59">
        <f aca="true" t="shared" si="59" ref="O173:O179">AVERAGE(K173,I173,G173,E173,M173)</f>
        <v>2</v>
      </c>
    </row>
    <row r="174" spans="1:15" ht="11.25">
      <c r="A174" s="30"/>
      <c r="B174" s="56"/>
      <c r="C174" s="40" t="s">
        <v>7</v>
      </c>
      <c r="D174" s="38">
        <v>0</v>
      </c>
      <c r="E174" s="31">
        <v>0</v>
      </c>
      <c r="F174" s="39">
        <v>0</v>
      </c>
      <c r="G174" s="40">
        <v>0</v>
      </c>
      <c r="H174" s="38">
        <v>0</v>
      </c>
      <c r="I174" s="31">
        <v>0</v>
      </c>
      <c r="J174" s="39">
        <v>0</v>
      </c>
      <c r="K174" s="40">
        <v>0</v>
      </c>
      <c r="L174" s="39">
        <v>0</v>
      </c>
      <c r="M174" s="40">
        <v>0</v>
      </c>
      <c r="N174" s="58">
        <f t="shared" si="58"/>
        <v>0</v>
      </c>
      <c r="O174" s="59">
        <f t="shared" si="59"/>
        <v>0</v>
      </c>
    </row>
    <row r="175" spans="1:15" ht="11.25">
      <c r="A175" s="30"/>
      <c r="B175" s="56"/>
      <c r="C175" s="40" t="s">
        <v>8</v>
      </c>
      <c r="D175" s="38">
        <v>0</v>
      </c>
      <c r="E175" s="31">
        <v>0</v>
      </c>
      <c r="F175" s="39">
        <v>0</v>
      </c>
      <c r="G175" s="40">
        <v>0</v>
      </c>
      <c r="H175" s="38">
        <v>0</v>
      </c>
      <c r="I175" s="31">
        <v>0</v>
      </c>
      <c r="J175" s="39">
        <v>0</v>
      </c>
      <c r="K175" s="40">
        <v>0</v>
      </c>
      <c r="L175" s="39">
        <v>0</v>
      </c>
      <c r="M175" s="40">
        <v>0</v>
      </c>
      <c r="N175" s="58">
        <f t="shared" si="58"/>
        <v>0</v>
      </c>
      <c r="O175" s="59">
        <f t="shared" si="59"/>
        <v>0</v>
      </c>
    </row>
    <row r="176" spans="1:15" ht="11.25">
      <c r="A176" s="30"/>
      <c r="B176" s="56"/>
      <c r="C176" s="40" t="s">
        <v>9</v>
      </c>
      <c r="D176" s="38">
        <v>0</v>
      </c>
      <c r="E176" s="31">
        <v>0</v>
      </c>
      <c r="F176" s="39">
        <v>0</v>
      </c>
      <c r="G176" s="40">
        <v>0</v>
      </c>
      <c r="H176" s="38">
        <v>0</v>
      </c>
      <c r="I176" s="31">
        <v>0</v>
      </c>
      <c r="J176" s="39">
        <v>0</v>
      </c>
      <c r="K176" s="40">
        <v>0</v>
      </c>
      <c r="L176" s="39">
        <v>0</v>
      </c>
      <c r="M176" s="40">
        <v>0</v>
      </c>
      <c r="N176" s="58">
        <f t="shared" si="58"/>
        <v>0</v>
      </c>
      <c r="O176" s="59">
        <f t="shared" si="59"/>
        <v>0</v>
      </c>
    </row>
    <row r="177" spans="1:15" ht="11.25">
      <c r="A177" s="30"/>
      <c r="B177" s="56"/>
      <c r="C177" s="40" t="s">
        <v>10</v>
      </c>
      <c r="D177" s="38">
        <v>0</v>
      </c>
      <c r="E177" s="31">
        <v>0</v>
      </c>
      <c r="F177" s="39">
        <v>0</v>
      </c>
      <c r="G177" s="40">
        <v>0</v>
      </c>
      <c r="H177" s="38">
        <v>0</v>
      </c>
      <c r="I177" s="31">
        <v>0</v>
      </c>
      <c r="J177" s="39">
        <v>0</v>
      </c>
      <c r="K177" s="40">
        <v>0</v>
      </c>
      <c r="L177" s="39">
        <v>0</v>
      </c>
      <c r="M177" s="40">
        <v>0</v>
      </c>
      <c r="N177" s="58">
        <f t="shared" si="58"/>
        <v>0</v>
      </c>
      <c r="O177" s="59">
        <f t="shared" si="59"/>
        <v>0</v>
      </c>
    </row>
    <row r="178" spans="1:15" ht="11.25">
      <c r="A178" s="30"/>
      <c r="B178" s="56"/>
      <c r="C178" s="40" t="s">
        <v>11</v>
      </c>
      <c r="D178" s="38">
        <v>0</v>
      </c>
      <c r="E178" s="31">
        <v>0</v>
      </c>
      <c r="F178" s="39">
        <v>1</v>
      </c>
      <c r="G178" s="40">
        <v>0</v>
      </c>
      <c r="H178" s="38">
        <v>0</v>
      </c>
      <c r="I178" s="31">
        <v>1</v>
      </c>
      <c r="J178" s="39">
        <v>1</v>
      </c>
      <c r="K178" s="40">
        <v>0</v>
      </c>
      <c r="L178" s="39">
        <v>0</v>
      </c>
      <c r="M178" s="40">
        <v>0</v>
      </c>
      <c r="N178" s="58">
        <f t="shared" si="58"/>
        <v>0.4</v>
      </c>
      <c r="O178" s="59">
        <f t="shared" si="59"/>
        <v>0.2</v>
      </c>
    </row>
    <row r="179" spans="1:15" s="11" customFormat="1" ht="11.25">
      <c r="A179" s="30"/>
      <c r="B179" s="56"/>
      <c r="C179" s="45" t="s">
        <v>27</v>
      </c>
      <c r="D179" s="43">
        <f aca="true" t="shared" si="60" ref="D179:M179">SUM(D173:D178)</f>
        <v>0</v>
      </c>
      <c r="E179" s="22">
        <f t="shared" si="60"/>
        <v>4</v>
      </c>
      <c r="F179" s="44">
        <f t="shared" si="60"/>
        <v>3</v>
      </c>
      <c r="G179" s="45">
        <f t="shared" si="60"/>
        <v>0</v>
      </c>
      <c r="H179" s="43">
        <f t="shared" si="60"/>
        <v>3</v>
      </c>
      <c r="I179" s="22">
        <f t="shared" si="60"/>
        <v>1</v>
      </c>
      <c r="J179" s="44">
        <f t="shared" si="60"/>
        <v>1</v>
      </c>
      <c r="K179" s="45">
        <f t="shared" si="60"/>
        <v>3</v>
      </c>
      <c r="L179" s="44">
        <f t="shared" si="60"/>
        <v>1</v>
      </c>
      <c r="M179" s="45">
        <f t="shared" si="60"/>
        <v>3</v>
      </c>
      <c r="N179" s="60">
        <f t="shared" si="58"/>
        <v>1.6</v>
      </c>
      <c r="O179" s="61">
        <f t="shared" si="59"/>
        <v>2.2</v>
      </c>
    </row>
    <row r="180" spans="1:15" ht="11.25">
      <c r="A180" s="30"/>
      <c r="B180" s="56"/>
      <c r="C180" s="40"/>
      <c r="D180" s="38"/>
      <c r="E180" s="31"/>
      <c r="F180" s="39"/>
      <c r="G180" s="40"/>
      <c r="H180" s="38"/>
      <c r="I180" s="31"/>
      <c r="J180" s="39"/>
      <c r="K180" s="40"/>
      <c r="L180" s="39"/>
      <c r="M180" s="40"/>
      <c r="N180" s="39"/>
      <c r="O180" s="62"/>
    </row>
    <row r="181" spans="1:15" ht="11.25">
      <c r="A181" s="30" t="s">
        <v>22</v>
      </c>
      <c r="B181" s="56">
        <v>1963</v>
      </c>
      <c r="C181" s="40" t="s">
        <v>6</v>
      </c>
      <c r="D181" s="38">
        <v>4</v>
      </c>
      <c r="E181" s="31">
        <v>2</v>
      </c>
      <c r="F181" s="39">
        <v>5</v>
      </c>
      <c r="G181" s="40">
        <v>1</v>
      </c>
      <c r="H181" s="38">
        <v>3</v>
      </c>
      <c r="I181" s="31">
        <v>2</v>
      </c>
      <c r="J181" s="39">
        <v>1</v>
      </c>
      <c r="K181" s="40">
        <v>1</v>
      </c>
      <c r="L181" s="39">
        <v>4</v>
      </c>
      <c r="M181" s="40">
        <v>1</v>
      </c>
      <c r="N181" s="58">
        <f aca="true" t="shared" si="61" ref="N181:N187">AVERAGE(J181,H181,F181,D181,L181)</f>
        <v>3.4</v>
      </c>
      <c r="O181" s="59">
        <f aca="true" t="shared" si="62" ref="O181:O187">AVERAGE(K181,I181,G181,E181,M181)</f>
        <v>1.4</v>
      </c>
    </row>
    <row r="182" spans="1:15" ht="11.25">
      <c r="A182" s="30"/>
      <c r="B182" s="56"/>
      <c r="C182" s="40" t="s">
        <v>7</v>
      </c>
      <c r="D182" s="38">
        <v>0</v>
      </c>
      <c r="E182" s="31">
        <v>0</v>
      </c>
      <c r="F182" s="39">
        <v>0</v>
      </c>
      <c r="G182" s="40">
        <v>0</v>
      </c>
      <c r="H182" s="38">
        <v>0</v>
      </c>
      <c r="I182" s="31">
        <v>0</v>
      </c>
      <c r="J182" s="39">
        <v>0</v>
      </c>
      <c r="K182" s="40">
        <v>0</v>
      </c>
      <c r="L182" s="39">
        <v>0</v>
      </c>
      <c r="M182" s="40">
        <v>0</v>
      </c>
      <c r="N182" s="58">
        <f t="shared" si="61"/>
        <v>0</v>
      </c>
      <c r="O182" s="59">
        <f t="shared" si="62"/>
        <v>0</v>
      </c>
    </row>
    <row r="183" spans="1:15" ht="11.25">
      <c r="A183" s="30"/>
      <c r="B183" s="56"/>
      <c r="C183" s="40" t="s">
        <v>8</v>
      </c>
      <c r="D183" s="38">
        <v>0</v>
      </c>
      <c r="E183" s="31">
        <v>0</v>
      </c>
      <c r="F183" s="39">
        <v>0</v>
      </c>
      <c r="G183" s="40">
        <v>0</v>
      </c>
      <c r="H183" s="38">
        <v>0</v>
      </c>
      <c r="I183" s="31">
        <v>0</v>
      </c>
      <c r="J183" s="39">
        <v>0</v>
      </c>
      <c r="K183" s="40">
        <v>0</v>
      </c>
      <c r="L183" s="39">
        <v>0</v>
      </c>
      <c r="M183" s="40">
        <v>0</v>
      </c>
      <c r="N183" s="58">
        <f t="shared" si="61"/>
        <v>0</v>
      </c>
      <c r="O183" s="59">
        <f t="shared" si="62"/>
        <v>0</v>
      </c>
    </row>
    <row r="184" spans="1:15" ht="11.25">
      <c r="A184" s="30"/>
      <c r="B184" s="56"/>
      <c r="C184" s="40" t="s">
        <v>9</v>
      </c>
      <c r="D184" s="38">
        <v>0</v>
      </c>
      <c r="E184" s="31">
        <v>0</v>
      </c>
      <c r="F184" s="39">
        <v>0</v>
      </c>
      <c r="G184" s="40">
        <v>0</v>
      </c>
      <c r="H184" s="38">
        <v>0</v>
      </c>
      <c r="I184" s="31">
        <v>0</v>
      </c>
      <c r="J184" s="39">
        <v>0</v>
      </c>
      <c r="K184" s="40">
        <v>0</v>
      </c>
      <c r="L184" s="39">
        <v>0</v>
      </c>
      <c r="M184" s="40">
        <v>0</v>
      </c>
      <c r="N184" s="58">
        <f t="shared" si="61"/>
        <v>0</v>
      </c>
      <c r="O184" s="59">
        <f t="shared" si="62"/>
        <v>0</v>
      </c>
    </row>
    <row r="185" spans="1:15" ht="11.25">
      <c r="A185" s="30"/>
      <c r="B185" s="56"/>
      <c r="C185" s="40" t="s">
        <v>10</v>
      </c>
      <c r="D185" s="38">
        <v>0</v>
      </c>
      <c r="E185" s="31">
        <v>0</v>
      </c>
      <c r="F185" s="39">
        <v>0</v>
      </c>
      <c r="G185" s="40">
        <v>0</v>
      </c>
      <c r="H185" s="38">
        <v>0</v>
      </c>
      <c r="I185" s="31">
        <v>0</v>
      </c>
      <c r="J185" s="39">
        <v>0</v>
      </c>
      <c r="K185" s="40">
        <v>0</v>
      </c>
      <c r="L185" s="39">
        <v>0</v>
      </c>
      <c r="M185" s="40">
        <v>0</v>
      </c>
      <c r="N185" s="58">
        <f t="shared" si="61"/>
        <v>0</v>
      </c>
      <c r="O185" s="59">
        <f t="shared" si="62"/>
        <v>0</v>
      </c>
    </row>
    <row r="186" spans="1:15" ht="11.25">
      <c r="A186" s="30"/>
      <c r="B186" s="56"/>
      <c r="C186" s="40" t="s">
        <v>11</v>
      </c>
      <c r="D186" s="38">
        <v>2</v>
      </c>
      <c r="E186" s="31">
        <v>0</v>
      </c>
      <c r="F186" s="39">
        <v>2</v>
      </c>
      <c r="G186" s="40">
        <v>1</v>
      </c>
      <c r="H186" s="38">
        <v>1</v>
      </c>
      <c r="I186" s="31">
        <v>2</v>
      </c>
      <c r="J186" s="39">
        <v>1</v>
      </c>
      <c r="K186" s="40">
        <v>1</v>
      </c>
      <c r="L186" s="39">
        <v>2</v>
      </c>
      <c r="M186" s="40">
        <v>1</v>
      </c>
      <c r="N186" s="58">
        <f t="shared" si="61"/>
        <v>1.6</v>
      </c>
      <c r="O186" s="59">
        <f t="shared" si="62"/>
        <v>1</v>
      </c>
    </row>
    <row r="187" spans="1:15" s="11" customFormat="1" ht="11.25">
      <c r="A187" s="30"/>
      <c r="B187" s="56"/>
      <c r="C187" s="45" t="s">
        <v>27</v>
      </c>
      <c r="D187" s="43">
        <f aca="true" t="shared" si="63" ref="D187:M187">SUM(D181:D186)</f>
        <v>6</v>
      </c>
      <c r="E187" s="22">
        <f t="shared" si="63"/>
        <v>2</v>
      </c>
      <c r="F187" s="44">
        <f t="shared" si="63"/>
        <v>7</v>
      </c>
      <c r="G187" s="45">
        <f t="shared" si="63"/>
        <v>2</v>
      </c>
      <c r="H187" s="43">
        <f t="shared" si="63"/>
        <v>4</v>
      </c>
      <c r="I187" s="22">
        <f t="shared" si="63"/>
        <v>4</v>
      </c>
      <c r="J187" s="44">
        <f t="shared" si="63"/>
        <v>2</v>
      </c>
      <c r="K187" s="45">
        <f t="shared" si="63"/>
        <v>2</v>
      </c>
      <c r="L187" s="44">
        <f t="shared" si="63"/>
        <v>6</v>
      </c>
      <c r="M187" s="45">
        <f t="shared" si="63"/>
        <v>2</v>
      </c>
      <c r="N187" s="60">
        <f t="shared" si="61"/>
        <v>5</v>
      </c>
      <c r="O187" s="61">
        <f t="shared" si="62"/>
        <v>2.4</v>
      </c>
    </row>
    <row r="188" spans="1:15" ht="11.25">
      <c r="A188" s="30"/>
      <c r="B188" s="56"/>
      <c r="C188" s="40"/>
      <c r="D188" s="38"/>
      <c r="E188" s="31"/>
      <c r="F188" s="39"/>
      <c r="G188" s="40"/>
      <c r="H188" s="38"/>
      <c r="I188" s="31"/>
      <c r="J188" s="39"/>
      <c r="K188" s="40"/>
      <c r="L188" s="39"/>
      <c r="M188" s="40"/>
      <c r="N188" s="39"/>
      <c r="O188" s="62"/>
    </row>
    <row r="189" spans="1:15" ht="11.25">
      <c r="A189" s="30" t="s">
        <v>23</v>
      </c>
      <c r="B189" s="56">
        <v>1977</v>
      </c>
      <c r="C189" s="40" t="s">
        <v>6</v>
      </c>
      <c r="D189" s="38">
        <v>3</v>
      </c>
      <c r="E189" s="31">
        <v>56</v>
      </c>
      <c r="F189" s="39">
        <v>11</v>
      </c>
      <c r="G189" s="40">
        <v>54</v>
      </c>
      <c r="H189" s="38">
        <v>7</v>
      </c>
      <c r="I189" s="31">
        <v>45</v>
      </c>
      <c r="J189" s="39">
        <v>2</v>
      </c>
      <c r="K189" s="40">
        <v>31</v>
      </c>
      <c r="L189" s="39">
        <v>7</v>
      </c>
      <c r="M189" s="40">
        <v>54</v>
      </c>
      <c r="N189" s="58">
        <f aca="true" t="shared" si="64" ref="N189:N195">AVERAGE(J189,H189,F189,D189,L189)</f>
        <v>6</v>
      </c>
      <c r="O189" s="59">
        <f aca="true" t="shared" si="65" ref="O189:O195">AVERAGE(K189,I189,G189,E189,M189)</f>
        <v>48</v>
      </c>
    </row>
    <row r="190" spans="1:15" ht="11.25">
      <c r="A190" s="30"/>
      <c r="B190" s="56"/>
      <c r="C190" s="40" t="s">
        <v>7</v>
      </c>
      <c r="D190" s="38">
        <v>1</v>
      </c>
      <c r="E190" s="31">
        <v>4</v>
      </c>
      <c r="F190" s="39">
        <v>0</v>
      </c>
      <c r="G190" s="40">
        <v>10</v>
      </c>
      <c r="H190" s="38">
        <v>2</v>
      </c>
      <c r="I190" s="31">
        <v>4</v>
      </c>
      <c r="J190" s="39">
        <v>0</v>
      </c>
      <c r="K190" s="40">
        <v>6</v>
      </c>
      <c r="L190" s="39">
        <v>1</v>
      </c>
      <c r="M190" s="40">
        <v>5</v>
      </c>
      <c r="N190" s="58">
        <f t="shared" si="64"/>
        <v>0.8</v>
      </c>
      <c r="O190" s="59">
        <f t="shared" si="65"/>
        <v>5.8</v>
      </c>
    </row>
    <row r="191" spans="1:15" ht="11.25">
      <c r="A191" s="30"/>
      <c r="B191" s="56"/>
      <c r="C191" s="40" t="s">
        <v>8</v>
      </c>
      <c r="D191" s="38">
        <v>0</v>
      </c>
      <c r="E191" s="31">
        <v>0</v>
      </c>
      <c r="F191" s="39">
        <v>1</v>
      </c>
      <c r="G191" s="40">
        <v>1</v>
      </c>
      <c r="H191" s="38">
        <v>0</v>
      </c>
      <c r="I191" s="31">
        <v>0</v>
      </c>
      <c r="J191" s="39">
        <v>0</v>
      </c>
      <c r="K191" s="40">
        <v>0</v>
      </c>
      <c r="L191" s="39">
        <v>0</v>
      </c>
      <c r="M191" s="40">
        <v>2</v>
      </c>
      <c r="N191" s="58">
        <f t="shared" si="64"/>
        <v>0.2</v>
      </c>
      <c r="O191" s="59">
        <f t="shared" si="65"/>
        <v>0.6</v>
      </c>
    </row>
    <row r="192" spans="1:15" ht="11.25">
      <c r="A192" s="30"/>
      <c r="B192" s="56"/>
      <c r="C192" s="40" t="s">
        <v>9</v>
      </c>
      <c r="D192" s="38">
        <v>0</v>
      </c>
      <c r="E192" s="31">
        <v>1</v>
      </c>
      <c r="F192" s="39">
        <v>1</v>
      </c>
      <c r="G192" s="40">
        <v>0</v>
      </c>
      <c r="H192" s="38">
        <v>0</v>
      </c>
      <c r="I192" s="31">
        <v>2</v>
      </c>
      <c r="J192" s="39">
        <v>0</v>
      </c>
      <c r="K192" s="40">
        <v>0</v>
      </c>
      <c r="L192" s="39">
        <v>0</v>
      </c>
      <c r="M192" s="40">
        <v>0</v>
      </c>
      <c r="N192" s="58">
        <f t="shared" si="64"/>
        <v>0.2</v>
      </c>
      <c r="O192" s="59">
        <f t="shared" si="65"/>
        <v>0.6</v>
      </c>
    </row>
    <row r="193" spans="1:15" ht="11.25">
      <c r="A193" s="30"/>
      <c r="B193" s="56"/>
      <c r="C193" s="40" t="s">
        <v>10</v>
      </c>
      <c r="D193" s="38">
        <v>0</v>
      </c>
      <c r="E193" s="31">
        <v>0</v>
      </c>
      <c r="F193" s="39">
        <v>0</v>
      </c>
      <c r="G193" s="40">
        <v>0</v>
      </c>
      <c r="H193" s="38">
        <v>0</v>
      </c>
      <c r="I193" s="31">
        <v>0</v>
      </c>
      <c r="J193" s="39">
        <v>1</v>
      </c>
      <c r="K193" s="40">
        <v>2</v>
      </c>
      <c r="L193" s="39">
        <v>0</v>
      </c>
      <c r="M193" s="40">
        <v>1</v>
      </c>
      <c r="N193" s="58">
        <f t="shared" si="64"/>
        <v>0.2</v>
      </c>
      <c r="O193" s="59">
        <f t="shared" si="65"/>
        <v>0.6</v>
      </c>
    </row>
    <row r="194" spans="1:15" ht="11.25">
      <c r="A194" s="30"/>
      <c r="B194" s="56"/>
      <c r="C194" s="40" t="s">
        <v>11</v>
      </c>
      <c r="D194" s="38">
        <v>0</v>
      </c>
      <c r="E194" s="31">
        <v>0</v>
      </c>
      <c r="F194" s="39">
        <v>0</v>
      </c>
      <c r="G194" s="40">
        <v>0</v>
      </c>
      <c r="H194" s="38">
        <v>0</v>
      </c>
      <c r="I194" s="31">
        <v>0</v>
      </c>
      <c r="J194" s="39">
        <v>0</v>
      </c>
      <c r="K194" s="40">
        <v>2</v>
      </c>
      <c r="L194" s="39">
        <v>0</v>
      </c>
      <c r="M194" s="40">
        <v>0</v>
      </c>
      <c r="N194" s="58">
        <f t="shared" si="64"/>
        <v>0</v>
      </c>
      <c r="O194" s="59">
        <f t="shared" si="65"/>
        <v>0.4</v>
      </c>
    </row>
    <row r="195" spans="1:15" s="11" customFormat="1" ht="11.25">
      <c r="A195" s="30"/>
      <c r="B195" s="56"/>
      <c r="C195" s="45" t="s">
        <v>27</v>
      </c>
      <c r="D195" s="43">
        <f aca="true" t="shared" si="66" ref="D195:M195">SUM(D189:D194)</f>
        <v>4</v>
      </c>
      <c r="E195" s="22">
        <f t="shared" si="66"/>
        <v>61</v>
      </c>
      <c r="F195" s="44">
        <f t="shared" si="66"/>
        <v>13</v>
      </c>
      <c r="G195" s="45">
        <f t="shared" si="66"/>
        <v>65</v>
      </c>
      <c r="H195" s="43">
        <f t="shared" si="66"/>
        <v>9</v>
      </c>
      <c r="I195" s="22">
        <f t="shared" si="66"/>
        <v>51</v>
      </c>
      <c r="J195" s="44">
        <f t="shared" si="66"/>
        <v>3</v>
      </c>
      <c r="K195" s="45">
        <f t="shared" si="66"/>
        <v>41</v>
      </c>
      <c r="L195" s="44">
        <f t="shared" si="66"/>
        <v>8</v>
      </c>
      <c r="M195" s="45">
        <f t="shared" si="66"/>
        <v>62</v>
      </c>
      <c r="N195" s="60">
        <f t="shared" si="64"/>
        <v>7.4</v>
      </c>
      <c r="O195" s="61">
        <f t="shared" si="65"/>
        <v>56</v>
      </c>
    </row>
    <row r="196" spans="1:15" ht="11.25">
      <c r="A196" s="30"/>
      <c r="B196" s="56"/>
      <c r="C196" s="40"/>
      <c r="D196" s="38"/>
      <c r="E196" s="31"/>
      <c r="F196" s="39"/>
      <c r="G196" s="40"/>
      <c r="H196" s="38"/>
      <c r="I196" s="31"/>
      <c r="J196" s="39"/>
      <c r="K196" s="40"/>
      <c r="L196" s="39"/>
      <c r="M196" s="40"/>
      <c r="N196" s="39"/>
      <c r="O196" s="62"/>
    </row>
    <row r="197" spans="1:15" ht="11.25">
      <c r="A197" s="30" t="s">
        <v>27</v>
      </c>
      <c r="B197" s="56"/>
      <c r="C197" s="40" t="s">
        <v>6</v>
      </c>
      <c r="D197" s="72">
        <f aca="true" t="shared" si="67" ref="D197:M197">D189+D181+D173+D165+D156+D147+D139+D131+D124+D116+D108+D100+D92+D84+D76+D68+D52+D44+D36+D28+D11+D3+D20</f>
        <v>108</v>
      </c>
      <c r="E197" s="73">
        <f t="shared" si="67"/>
        <v>119</v>
      </c>
      <c r="F197" s="74">
        <f t="shared" si="67"/>
        <v>96</v>
      </c>
      <c r="G197" s="75">
        <f t="shared" si="67"/>
        <v>102</v>
      </c>
      <c r="H197" s="72">
        <f t="shared" si="67"/>
        <v>101</v>
      </c>
      <c r="I197" s="73">
        <f t="shared" si="67"/>
        <v>91</v>
      </c>
      <c r="J197" s="74">
        <f t="shared" si="67"/>
        <v>88</v>
      </c>
      <c r="K197" s="75">
        <f t="shared" si="67"/>
        <v>75</v>
      </c>
      <c r="L197" s="74">
        <f t="shared" si="67"/>
        <v>92</v>
      </c>
      <c r="M197" s="138">
        <f t="shared" si="67"/>
        <v>126</v>
      </c>
      <c r="N197" s="58">
        <f aca="true" t="shared" si="68" ref="N197:N203">AVERAGE(J197,H197,F197,D197,L197)</f>
        <v>97</v>
      </c>
      <c r="O197" s="59">
        <f aca="true" t="shared" si="69" ref="O197:O203">AVERAGE(K197,I197,G197,E197,M197)</f>
        <v>102.6</v>
      </c>
    </row>
    <row r="198" spans="1:15" ht="11.25">
      <c r="A198" s="30"/>
      <c r="B198" s="56"/>
      <c r="C198" s="40" t="s">
        <v>7</v>
      </c>
      <c r="D198" s="72">
        <f aca="true" t="shared" si="70" ref="D198:M198">D190+D182+D174+D166+D157+D148+D140+D132+D125+D117+D109+D101+D93+D85+D77+D69+D53+D45+D37+D29+D12+D4+D21</f>
        <v>8</v>
      </c>
      <c r="E198" s="73">
        <f t="shared" si="70"/>
        <v>10</v>
      </c>
      <c r="F198" s="74">
        <f t="shared" si="70"/>
        <v>5</v>
      </c>
      <c r="G198" s="75">
        <f t="shared" si="70"/>
        <v>21</v>
      </c>
      <c r="H198" s="72">
        <f t="shared" si="70"/>
        <v>5</v>
      </c>
      <c r="I198" s="73">
        <f t="shared" si="70"/>
        <v>15</v>
      </c>
      <c r="J198" s="74">
        <f t="shared" si="70"/>
        <v>7</v>
      </c>
      <c r="K198" s="75">
        <f t="shared" si="70"/>
        <v>17</v>
      </c>
      <c r="L198" s="74">
        <f t="shared" si="70"/>
        <v>8</v>
      </c>
      <c r="M198" s="138">
        <f t="shared" si="70"/>
        <v>12</v>
      </c>
      <c r="N198" s="58">
        <f t="shared" si="68"/>
        <v>6.6</v>
      </c>
      <c r="O198" s="59">
        <f t="shared" si="69"/>
        <v>15</v>
      </c>
    </row>
    <row r="199" spans="1:15" ht="11.25">
      <c r="A199" s="30"/>
      <c r="B199" s="56"/>
      <c r="C199" s="40" t="s">
        <v>8</v>
      </c>
      <c r="D199" s="72">
        <f aca="true" t="shared" si="71" ref="D199:M199">D191+D183+D175+D167+D158+D149+D141+D133+D126+D118+D110+D102+D94+D86+D78+D70+D54+D46+D38+D30+D13+D5+D22</f>
        <v>1</v>
      </c>
      <c r="E199" s="73">
        <f t="shared" si="71"/>
        <v>1</v>
      </c>
      <c r="F199" s="74">
        <f t="shared" si="71"/>
        <v>3</v>
      </c>
      <c r="G199" s="75">
        <f t="shared" si="71"/>
        <v>2</v>
      </c>
      <c r="H199" s="72">
        <f t="shared" si="71"/>
        <v>2</v>
      </c>
      <c r="I199" s="73">
        <f t="shared" si="71"/>
        <v>0</v>
      </c>
      <c r="J199" s="74">
        <f t="shared" si="71"/>
        <v>1</v>
      </c>
      <c r="K199" s="75">
        <f t="shared" si="71"/>
        <v>2</v>
      </c>
      <c r="L199" s="74">
        <f t="shared" si="71"/>
        <v>1</v>
      </c>
      <c r="M199" s="138">
        <f t="shared" si="71"/>
        <v>3</v>
      </c>
      <c r="N199" s="58">
        <f t="shared" si="68"/>
        <v>1.6</v>
      </c>
      <c r="O199" s="59">
        <f t="shared" si="69"/>
        <v>1.6</v>
      </c>
    </row>
    <row r="200" spans="1:15" ht="11.25">
      <c r="A200" s="30"/>
      <c r="B200" s="56"/>
      <c r="C200" s="40" t="s">
        <v>9</v>
      </c>
      <c r="D200" s="72">
        <f aca="true" t="shared" si="72" ref="D200:M200">D192+D184+D176+D168+D159+D150+D142+D134+D127+D119+D111+D103+D95+D87+D79+D71+D55+D47+D39+D31+D14+D6+D23</f>
        <v>2</v>
      </c>
      <c r="E200" s="73">
        <f t="shared" si="72"/>
        <v>8</v>
      </c>
      <c r="F200" s="74">
        <f t="shared" si="72"/>
        <v>3</v>
      </c>
      <c r="G200" s="75">
        <f t="shared" si="72"/>
        <v>6</v>
      </c>
      <c r="H200" s="72">
        <f t="shared" si="72"/>
        <v>5</v>
      </c>
      <c r="I200" s="73">
        <f t="shared" si="72"/>
        <v>5</v>
      </c>
      <c r="J200" s="74">
        <f t="shared" si="72"/>
        <v>5</v>
      </c>
      <c r="K200" s="75">
        <f t="shared" si="72"/>
        <v>5</v>
      </c>
      <c r="L200" s="74">
        <f t="shared" si="72"/>
        <v>6</v>
      </c>
      <c r="M200" s="138">
        <f t="shared" si="72"/>
        <v>4</v>
      </c>
      <c r="N200" s="58">
        <f t="shared" si="68"/>
        <v>4.2</v>
      </c>
      <c r="O200" s="59">
        <f t="shared" si="69"/>
        <v>5.6</v>
      </c>
    </row>
    <row r="201" spans="1:15" ht="11.25">
      <c r="A201" s="30"/>
      <c r="B201" s="56"/>
      <c r="C201" s="40" t="s">
        <v>10</v>
      </c>
      <c r="D201" s="72">
        <f aca="true" t="shared" si="73" ref="D201:M201">D193+D185+D177+D169+D160+D151+D143+D135+D128+D120+D112+D104+D96+D88+D80+D72+D56+D48+D40+D32+D15+D7+D24</f>
        <v>1</v>
      </c>
      <c r="E201" s="73">
        <f t="shared" si="73"/>
        <v>1</v>
      </c>
      <c r="F201" s="74">
        <f t="shared" si="73"/>
        <v>0</v>
      </c>
      <c r="G201" s="75">
        <f t="shared" si="73"/>
        <v>0</v>
      </c>
      <c r="H201" s="72">
        <f t="shared" si="73"/>
        <v>0</v>
      </c>
      <c r="I201" s="73">
        <f t="shared" si="73"/>
        <v>0</v>
      </c>
      <c r="J201" s="74">
        <f t="shared" si="73"/>
        <v>2</v>
      </c>
      <c r="K201" s="75">
        <f t="shared" si="73"/>
        <v>3</v>
      </c>
      <c r="L201" s="74">
        <f t="shared" si="73"/>
        <v>2</v>
      </c>
      <c r="M201" s="138">
        <f t="shared" si="73"/>
        <v>3</v>
      </c>
      <c r="N201" s="58">
        <f t="shared" si="68"/>
        <v>1</v>
      </c>
      <c r="O201" s="59">
        <f t="shared" si="69"/>
        <v>1.4</v>
      </c>
    </row>
    <row r="202" spans="1:15" ht="11.25">
      <c r="A202" s="30"/>
      <c r="B202" s="56"/>
      <c r="C202" s="40" t="s">
        <v>11</v>
      </c>
      <c r="D202" s="72">
        <f aca="true" t="shared" si="74" ref="D202:M202">D194+D186+D178+D170+D161+D152+D144+D136+D129+D121+D113+D105+D97+D89+D81+D73+D57+D49+D41+D33+D16+D8+D25</f>
        <v>17</v>
      </c>
      <c r="E202" s="73">
        <f t="shared" si="74"/>
        <v>17</v>
      </c>
      <c r="F202" s="74">
        <f t="shared" si="74"/>
        <v>59</v>
      </c>
      <c r="G202" s="75">
        <f t="shared" si="74"/>
        <v>14</v>
      </c>
      <c r="H202" s="72">
        <f t="shared" si="74"/>
        <v>29</v>
      </c>
      <c r="I202" s="73">
        <f t="shared" si="74"/>
        <v>14</v>
      </c>
      <c r="J202" s="74">
        <f t="shared" si="74"/>
        <v>37</v>
      </c>
      <c r="K202" s="75">
        <f t="shared" si="74"/>
        <v>16</v>
      </c>
      <c r="L202" s="74">
        <f t="shared" si="74"/>
        <v>81</v>
      </c>
      <c r="M202" s="138">
        <f t="shared" si="74"/>
        <v>30</v>
      </c>
      <c r="N202" s="58">
        <f t="shared" si="68"/>
        <v>44.6</v>
      </c>
      <c r="O202" s="59">
        <f t="shared" si="69"/>
        <v>18.2</v>
      </c>
    </row>
    <row r="203" spans="1:15" s="11" customFormat="1" ht="11.25">
      <c r="A203" s="30"/>
      <c r="B203" s="56"/>
      <c r="C203" s="45" t="s">
        <v>27</v>
      </c>
      <c r="D203" s="140">
        <f aca="true" t="shared" si="75" ref="D203:K203">SUM(D195,D187,D179,D171,D163,D154,D145,D137,D130,D122,D114,D106,D98,D90,D82,D75,D58,D50,D42,D34,D26,D18,D9)</f>
        <v>137</v>
      </c>
      <c r="E203" s="70">
        <f t="shared" si="75"/>
        <v>156</v>
      </c>
      <c r="F203" s="140">
        <f t="shared" si="75"/>
        <v>166</v>
      </c>
      <c r="G203" s="70">
        <f t="shared" si="75"/>
        <v>145</v>
      </c>
      <c r="H203" s="140">
        <f t="shared" si="75"/>
        <v>142</v>
      </c>
      <c r="I203" s="70">
        <f t="shared" si="75"/>
        <v>125</v>
      </c>
      <c r="J203" s="140">
        <f t="shared" si="75"/>
        <v>140</v>
      </c>
      <c r="K203" s="70">
        <f t="shared" si="75"/>
        <v>118</v>
      </c>
      <c r="L203" s="140">
        <f>SUM(L195,L187,L179,L171,L163,L154,L145,L137,L130,L122,L114,L106,L98,L90,L82,L75,L58,L50,L42,L34,L26,L18,L9,L66)</f>
        <v>197</v>
      </c>
      <c r="M203" s="70">
        <f>SUM(M195,M187,M179,M171,M163,M154,M145,M137,M130,M122,M114,M106,M98,M90,M82,M75,M58,M50,M42,M34,M26,M18,M9,M66)</f>
        <v>182</v>
      </c>
      <c r="N203" s="60">
        <f t="shared" si="68"/>
        <v>156.4</v>
      </c>
      <c r="O203" s="61">
        <f t="shared" si="69"/>
        <v>145.2</v>
      </c>
    </row>
    <row r="204" spans="1:15" ht="11.25">
      <c r="A204" s="76"/>
      <c r="B204" s="77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</row>
    <row r="205" spans="1:15" ht="11.25">
      <c r="A205" s="76"/>
      <c r="B205" s="77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</row>
    <row r="206" spans="1:15" ht="11.25">
      <c r="A206" s="79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</row>
    <row r="207" spans="1:15" ht="11.25">
      <c r="A207" s="81"/>
      <c r="B207" s="81"/>
      <c r="C207" s="78"/>
      <c r="D207" s="78"/>
      <c r="E207" s="78"/>
      <c r="F207" s="78"/>
      <c r="G207" s="80"/>
      <c r="H207" s="78"/>
      <c r="I207" s="78"/>
      <c r="J207" s="78"/>
      <c r="K207" s="78"/>
      <c r="L207" s="78"/>
      <c r="M207" s="78"/>
      <c r="N207" s="78"/>
      <c r="O207" s="78"/>
    </row>
    <row r="208" spans="1:15" ht="11.25">
      <c r="A208" s="81"/>
      <c r="B208" s="78"/>
      <c r="C208" s="78"/>
      <c r="D208" s="78"/>
      <c r="E208" s="78"/>
      <c r="F208" s="78"/>
      <c r="G208" s="80"/>
      <c r="H208" s="78"/>
      <c r="I208" s="78"/>
      <c r="J208" s="78"/>
      <c r="K208" s="78"/>
      <c r="L208" s="78"/>
      <c r="M208" s="78"/>
      <c r="N208" s="78"/>
      <c r="O208" s="78"/>
    </row>
    <row r="209" spans="1:15" ht="11.25">
      <c r="A209" s="82"/>
      <c r="B209" s="83"/>
      <c r="C209" s="84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</row>
    <row r="210" spans="1:15" ht="10.5">
      <c r="A210" s="18"/>
      <c r="B210" s="12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0.5">
      <c r="A211" s="18"/>
      <c r="B211" s="12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0.5">
      <c r="A212" s="18"/>
      <c r="B212" s="12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0.5">
      <c r="A213" s="18"/>
      <c r="B213" s="12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0.5">
      <c r="A214" s="18"/>
      <c r="B214" s="12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0.5">
      <c r="A215" s="18"/>
      <c r="B215" s="12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0.5">
      <c r="A216" s="18"/>
      <c r="B216" s="12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0.5">
      <c r="A217" s="18"/>
      <c r="B217" s="12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0.5">
      <c r="A218" s="18"/>
      <c r="B218" s="12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0.5">
      <c r="A219" s="18"/>
      <c r="B219" s="12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0.5">
      <c r="A220" s="18"/>
      <c r="B220" s="12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0.5">
      <c r="A221" s="18"/>
      <c r="B221" s="12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0.5">
      <c r="A222" s="18"/>
      <c r="B222" s="12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0.5">
      <c r="A223" s="18"/>
      <c r="B223" s="12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0.5">
      <c r="A224" s="18"/>
      <c r="B224" s="12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0.5">
      <c r="A225" s="18"/>
      <c r="B225" s="12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0.5">
      <c r="A226" s="18"/>
      <c r="B226" s="12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0.5">
      <c r="A227" s="18"/>
      <c r="B227" s="12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0.5">
      <c r="A228" s="18"/>
      <c r="B228" s="12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0.5">
      <c r="A229" s="18"/>
      <c r="B229" s="12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0.5">
      <c r="A230" s="18"/>
      <c r="B230" s="12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0.5">
      <c r="A231" s="18"/>
      <c r="B231" s="12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0.5">
      <c r="A232" s="18"/>
      <c r="B232" s="12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0.5">
      <c r="A233" s="18"/>
      <c r="B233" s="12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0.5">
      <c r="A234" s="18"/>
      <c r="B234" s="12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0.5">
      <c r="A235" s="18"/>
      <c r="B235" s="12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0.5">
      <c r="A236" s="18"/>
      <c r="B236" s="12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0.5">
      <c r="A237" s="18"/>
      <c r="B237" s="12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0.5">
      <c r="A238" s="18"/>
      <c r="B238" s="1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0.5">
      <c r="A239" s="18"/>
      <c r="B239" s="1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0.5">
      <c r="A240" s="18"/>
      <c r="B240" s="12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0.5">
      <c r="A241" s="18"/>
      <c r="B241" s="1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0.5">
      <c r="A242" s="18"/>
      <c r="B242" s="1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0.5">
      <c r="A243" s="18"/>
      <c r="B243" s="1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0.5">
      <c r="A244" s="18"/>
      <c r="B244" s="1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0.5">
      <c r="A245" s="18"/>
      <c r="B245" s="1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0.5">
      <c r="A246" s="18"/>
      <c r="B246" s="1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2" s="5" customFormat="1" ht="10.5">
      <c r="A247" s="18"/>
      <c r="B247" s="12"/>
    </row>
    <row r="248" spans="1:2" s="5" customFormat="1" ht="10.5">
      <c r="A248" s="18"/>
      <c r="B248" s="12"/>
    </row>
    <row r="249" spans="1:2" s="5" customFormat="1" ht="10.5">
      <c r="A249" s="18"/>
      <c r="B249" s="12"/>
    </row>
    <row r="250" spans="1:2" s="5" customFormat="1" ht="10.5">
      <c r="A250" s="18"/>
      <c r="B250" s="12"/>
    </row>
    <row r="251" spans="1:2" s="5" customFormat="1" ht="10.5">
      <c r="A251" s="18"/>
      <c r="B251" s="12"/>
    </row>
    <row r="252" spans="1:2" s="5" customFormat="1" ht="10.5">
      <c r="A252" s="18"/>
      <c r="B252" s="12"/>
    </row>
    <row r="253" spans="1:2" s="5" customFormat="1" ht="10.5">
      <c r="A253" s="18"/>
      <c r="B253" s="12"/>
    </row>
    <row r="254" spans="1:2" s="5" customFormat="1" ht="10.5">
      <c r="A254" s="18"/>
      <c r="B254" s="12"/>
    </row>
    <row r="255" spans="1:2" s="5" customFormat="1" ht="10.5">
      <c r="A255" s="18"/>
      <c r="B255" s="12"/>
    </row>
    <row r="256" spans="1:2" s="5" customFormat="1" ht="10.5">
      <c r="A256" s="18"/>
      <c r="B256" s="12"/>
    </row>
    <row r="257" spans="1:2" s="5" customFormat="1" ht="10.5">
      <c r="A257" s="18"/>
      <c r="B257" s="12"/>
    </row>
    <row r="258" spans="1:2" s="5" customFormat="1" ht="10.5">
      <c r="A258" s="18"/>
      <c r="B258" s="12"/>
    </row>
    <row r="259" spans="1:2" s="5" customFormat="1" ht="10.5">
      <c r="A259" s="18"/>
      <c r="B259" s="12"/>
    </row>
    <row r="260" spans="1:2" s="5" customFormat="1" ht="10.5">
      <c r="A260" s="18"/>
      <c r="B260" s="12"/>
    </row>
    <row r="261" spans="1:2" s="5" customFormat="1" ht="10.5">
      <c r="A261" s="18"/>
      <c r="B261" s="12"/>
    </row>
    <row r="262" spans="1:2" s="5" customFormat="1" ht="10.5">
      <c r="A262" s="18"/>
      <c r="B262" s="12"/>
    </row>
    <row r="263" spans="1:2" s="5" customFormat="1" ht="10.5">
      <c r="A263" s="18"/>
      <c r="B263" s="12"/>
    </row>
    <row r="264" spans="1:2" s="5" customFormat="1" ht="10.5">
      <c r="A264" s="18"/>
      <c r="B264" s="12"/>
    </row>
    <row r="265" spans="1:2" s="5" customFormat="1" ht="10.5">
      <c r="A265" s="18"/>
      <c r="B265" s="12"/>
    </row>
    <row r="266" spans="1:2" s="5" customFormat="1" ht="10.5">
      <c r="A266" s="18"/>
      <c r="B266" s="12"/>
    </row>
    <row r="267" spans="1:2" s="5" customFormat="1" ht="10.5">
      <c r="A267" s="18"/>
      <c r="B267" s="12"/>
    </row>
    <row r="268" spans="1:2" s="5" customFormat="1" ht="10.5">
      <c r="A268" s="18"/>
      <c r="B268" s="12"/>
    </row>
    <row r="269" spans="1:2" s="5" customFormat="1" ht="10.5">
      <c r="A269" s="18"/>
      <c r="B269" s="12"/>
    </row>
    <row r="270" spans="1:2" s="5" customFormat="1" ht="10.5">
      <c r="A270" s="18"/>
      <c r="B270" s="12"/>
    </row>
    <row r="271" spans="1:2" s="5" customFormat="1" ht="10.5">
      <c r="A271" s="18"/>
      <c r="B271" s="12"/>
    </row>
    <row r="272" spans="1:2" s="5" customFormat="1" ht="10.5">
      <c r="A272" s="18"/>
      <c r="B272" s="12"/>
    </row>
    <row r="273" spans="1:2" s="5" customFormat="1" ht="10.5">
      <c r="A273" s="18"/>
      <c r="B273" s="12"/>
    </row>
    <row r="274" spans="1:2" s="5" customFormat="1" ht="10.5">
      <c r="A274" s="18"/>
      <c r="B274" s="12"/>
    </row>
    <row r="275" spans="1:2" s="5" customFormat="1" ht="10.5">
      <c r="A275" s="18"/>
      <c r="B275" s="12"/>
    </row>
    <row r="276" spans="1:2" s="5" customFormat="1" ht="10.5">
      <c r="A276" s="18"/>
      <c r="B276" s="12"/>
    </row>
    <row r="277" spans="1:2" s="5" customFormat="1" ht="10.5">
      <c r="A277" s="18"/>
      <c r="B277" s="12"/>
    </row>
    <row r="278" spans="1:2" s="5" customFormat="1" ht="10.5">
      <c r="A278" s="18"/>
      <c r="B278" s="12"/>
    </row>
    <row r="279" spans="1:2" s="5" customFormat="1" ht="10.5">
      <c r="A279" s="18"/>
      <c r="B279" s="12"/>
    </row>
    <row r="280" spans="1:2" s="5" customFormat="1" ht="10.5">
      <c r="A280" s="18"/>
      <c r="B280" s="12"/>
    </row>
    <row r="281" spans="1:2" s="5" customFormat="1" ht="10.5">
      <c r="A281" s="18"/>
      <c r="B281" s="12"/>
    </row>
    <row r="282" spans="1:2" s="5" customFormat="1" ht="10.5">
      <c r="A282" s="18"/>
      <c r="B282" s="12"/>
    </row>
    <row r="283" spans="1:2" s="5" customFormat="1" ht="10.5">
      <c r="A283" s="18"/>
      <c r="B283" s="12"/>
    </row>
    <row r="284" spans="1:2" s="5" customFormat="1" ht="10.5">
      <c r="A284" s="18"/>
      <c r="B284" s="12"/>
    </row>
    <row r="285" spans="1:2" s="5" customFormat="1" ht="10.5">
      <c r="A285" s="18"/>
      <c r="B285" s="12"/>
    </row>
    <row r="286" spans="1:2" s="5" customFormat="1" ht="10.5">
      <c r="A286" s="18"/>
      <c r="B286" s="12"/>
    </row>
    <row r="287" spans="1:2" s="5" customFormat="1" ht="10.5">
      <c r="A287" s="18"/>
      <c r="B287" s="12"/>
    </row>
    <row r="288" spans="1:2" s="5" customFormat="1" ht="10.5">
      <c r="A288" s="18"/>
      <c r="B288" s="12"/>
    </row>
    <row r="289" spans="1:2" s="5" customFormat="1" ht="10.5">
      <c r="A289" s="18"/>
      <c r="B289" s="12"/>
    </row>
    <row r="290" spans="1:2" s="5" customFormat="1" ht="10.5">
      <c r="A290" s="18"/>
      <c r="B290" s="12"/>
    </row>
    <row r="291" spans="1:2" s="5" customFormat="1" ht="10.5">
      <c r="A291" s="18"/>
      <c r="B291" s="12"/>
    </row>
    <row r="292" spans="1:2" s="5" customFormat="1" ht="10.5">
      <c r="A292" s="18"/>
      <c r="B292" s="12"/>
    </row>
    <row r="293" spans="1:2" s="5" customFormat="1" ht="10.5">
      <c r="A293" s="18"/>
      <c r="B293" s="12"/>
    </row>
    <row r="294" spans="1:2" s="5" customFormat="1" ht="10.5">
      <c r="A294" s="18"/>
      <c r="B294" s="12"/>
    </row>
    <row r="295" spans="1:2" s="5" customFormat="1" ht="10.5">
      <c r="A295" s="18"/>
      <c r="B295" s="12"/>
    </row>
    <row r="296" spans="1:2" s="5" customFormat="1" ht="10.5">
      <c r="A296" s="18"/>
      <c r="B296" s="12"/>
    </row>
    <row r="297" spans="1:2" s="5" customFormat="1" ht="10.5">
      <c r="A297" s="18"/>
      <c r="B297" s="12"/>
    </row>
    <row r="298" spans="1:2" s="5" customFormat="1" ht="10.5">
      <c r="A298" s="18"/>
      <c r="B298" s="12"/>
    </row>
    <row r="299" spans="1:2" s="5" customFormat="1" ht="10.5">
      <c r="A299" s="18"/>
      <c r="B299" s="12"/>
    </row>
    <row r="300" spans="1:2" s="5" customFormat="1" ht="10.5">
      <c r="A300" s="18"/>
      <c r="B300" s="12"/>
    </row>
    <row r="301" spans="1:2" s="5" customFormat="1" ht="10.5">
      <c r="A301" s="18"/>
      <c r="B301" s="12"/>
    </row>
    <row r="302" spans="1:2" s="5" customFormat="1" ht="10.5">
      <c r="A302" s="18"/>
      <c r="B302" s="12"/>
    </row>
    <row r="303" spans="1:2" s="5" customFormat="1" ht="10.5">
      <c r="A303" s="18"/>
      <c r="B303" s="12"/>
    </row>
    <row r="304" spans="1:2" s="5" customFormat="1" ht="10.5">
      <c r="A304" s="18"/>
      <c r="B304" s="12"/>
    </row>
    <row r="305" spans="1:2" s="5" customFormat="1" ht="10.5">
      <c r="A305" s="18"/>
      <c r="B305" s="12"/>
    </row>
    <row r="306" spans="1:2" s="5" customFormat="1" ht="10.5">
      <c r="A306" s="18"/>
      <c r="B306" s="12"/>
    </row>
    <row r="307" spans="1:2" s="5" customFormat="1" ht="10.5">
      <c r="A307" s="18"/>
      <c r="B307" s="12"/>
    </row>
    <row r="308" spans="1:2" s="5" customFormat="1" ht="10.5">
      <c r="A308" s="18"/>
      <c r="B308" s="12"/>
    </row>
    <row r="309" spans="1:2" s="5" customFormat="1" ht="10.5">
      <c r="A309" s="18"/>
      <c r="B309" s="12"/>
    </row>
    <row r="310" spans="1:2" s="5" customFormat="1" ht="10.5">
      <c r="A310" s="18"/>
      <c r="B310" s="12"/>
    </row>
    <row r="311" spans="1:2" s="5" customFormat="1" ht="10.5">
      <c r="A311" s="18"/>
      <c r="B311" s="12"/>
    </row>
    <row r="312" spans="1:2" s="5" customFormat="1" ht="10.5">
      <c r="A312" s="18"/>
      <c r="B312" s="12"/>
    </row>
    <row r="313" spans="1:2" s="5" customFormat="1" ht="10.5">
      <c r="A313" s="18"/>
      <c r="B313" s="12"/>
    </row>
    <row r="314" spans="1:2" s="5" customFormat="1" ht="10.5">
      <c r="A314" s="18"/>
      <c r="B314" s="12"/>
    </row>
    <row r="315" spans="1:2" s="5" customFormat="1" ht="10.5">
      <c r="A315" s="18"/>
      <c r="B315" s="12"/>
    </row>
    <row r="316" spans="1:2" s="5" customFormat="1" ht="10.5">
      <c r="A316" s="18"/>
      <c r="B316" s="12"/>
    </row>
    <row r="317" spans="1:2" s="5" customFormat="1" ht="10.5">
      <c r="A317" s="18"/>
      <c r="B317" s="12"/>
    </row>
    <row r="318" spans="1:2" s="5" customFormat="1" ht="10.5">
      <c r="A318" s="18"/>
      <c r="B318" s="12"/>
    </row>
    <row r="319" spans="1:2" s="5" customFormat="1" ht="10.5">
      <c r="A319" s="18"/>
      <c r="B319" s="12"/>
    </row>
    <row r="320" spans="1:2" s="5" customFormat="1" ht="10.5">
      <c r="A320" s="18"/>
      <c r="B320" s="12"/>
    </row>
    <row r="321" spans="1:2" s="5" customFormat="1" ht="10.5">
      <c r="A321" s="18"/>
      <c r="B321" s="12"/>
    </row>
    <row r="322" spans="1:2" s="5" customFormat="1" ht="10.5">
      <c r="A322" s="18"/>
      <c r="B322" s="12"/>
    </row>
    <row r="323" spans="1:2" s="5" customFormat="1" ht="10.5">
      <c r="A323" s="18"/>
      <c r="B323" s="12"/>
    </row>
    <row r="324" spans="1:2" s="5" customFormat="1" ht="10.5">
      <c r="A324" s="18"/>
      <c r="B324" s="12"/>
    </row>
    <row r="325" spans="1:2" s="5" customFormat="1" ht="10.5">
      <c r="A325" s="18"/>
      <c r="B325" s="12"/>
    </row>
    <row r="326" spans="1:2" s="5" customFormat="1" ht="10.5">
      <c r="A326" s="18"/>
      <c r="B326" s="12"/>
    </row>
    <row r="327" spans="1:2" s="5" customFormat="1" ht="10.5">
      <c r="A327" s="18"/>
      <c r="B327" s="12"/>
    </row>
    <row r="328" spans="1:2" s="5" customFormat="1" ht="10.5">
      <c r="A328" s="18"/>
      <c r="B328" s="12"/>
    </row>
    <row r="329" spans="1:2" s="5" customFormat="1" ht="10.5">
      <c r="A329" s="18"/>
      <c r="B329" s="12"/>
    </row>
    <row r="330" spans="1:2" s="5" customFormat="1" ht="10.5">
      <c r="A330" s="18"/>
      <c r="B330" s="12"/>
    </row>
    <row r="331" spans="1:2" s="5" customFormat="1" ht="10.5">
      <c r="A331" s="18"/>
      <c r="B331" s="12"/>
    </row>
    <row r="332" spans="1:2" s="5" customFormat="1" ht="10.5">
      <c r="A332" s="18"/>
      <c r="B332" s="12"/>
    </row>
    <row r="333" spans="1:2" s="5" customFormat="1" ht="10.5">
      <c r="A333" s="18"/>
      <c r="B333" s="12"/>
    </row>
    <row r="334" spans="1:2" s="5" customFormat="1" ht="10.5">
      <c r="A334" s="18"/>
      <c r="B334" s="12"/>
    </row>
    <row r="335" spans="1:2" s="5" customFormat="1" ht="10.5">
      <c r="A335" s="18"/>
      <c r="B335" s="12"/>
    </row>
    <row r="336" spans="1:2" s="5" customFormat="1" ht="10.5">
      <c r="A336" s="18"/>
      <c r="B336" s="12"/>
    </row>
    <row r="337" spans="1:2" s="5" customFormat="1" ht="10.5">
      <c r="A337" s="18"/>
      <c r="B337" s="12"/>
    </row>
    <row r="338" spans="1:2" s="5" customFormat="1" ht="10.5">
      <c r="A338" s="18"/>
      <c r="B338" s="12"/>
    </row>
    <row r="339" spans="1:2" s="5" customFormat="1" ht="10.5">
      <c r="A339" s="18"/>
      <c r="B339" s="12"/>
    </row>
    <row r="340" spans="1:2" s="5" customFormat="1" ht="10.5">
      <c r="A340" s="18"/>
      <c r="B340" s="12"/>
    </row>
    <row r="341" spans="1:2" s="5" customFormat="1" ht="10.5">
      <c r="A341" s="18"/>
      <c r="B341" s="12"/>
    </row>
    <row r="342" spans="1:2" s="5" customFormat="1" ht="10.5">
      <c r="A342" s="18"/>
      <c r="B342" s="12"/>
    </row>
    <row r="343" spans="1:2" s="5" customFormat="1" ht="10.5">
      <c r="A343" s="18"/>
      <c r="B343" s="12"/>
    </row>
    <row r="344" spans="1:2" s="5" customFormat="1" ht="10.5">
      <c r="A344" s="18"/>
      <c r="B344" s="12"/>
    </row>
    <row r="345" spans="1:2" s="5" customFormat="1" ht="10.5">
      <c r="A345" s="18"/>
      <c r="B345" s="12"/>
    </row>
    <row r="346" spans="1:2" s="5" customFormat="1" ht="10.5">
      <c r="A346" s="18"/>
      <c r="B346" s="12"/>
    </row>
    <row r="347" spans="1:2" s="5" customFormat="1" ht="10.5">
      <c r="A347" s="18"/>
      <c r="B347" s="12"/>
    </row>
    <row r="348" spans="1:2" s="5" customFormat="1" ht="10.5">
      <c r="A348" s="18"/>
      <c r="B348" s="12"/>
    </row>
    <row r="349" spans="1:2" s="5" customFormat="1" ht="10.5">
      <c r="A349" s="18"/>
      <c r="B349" s="12"/>
    </row>
    <row r="350" spans="1:2" s="5" customFormat="1" ht="10.5">
      <c r="A350" s="18"/>
      <c r="B350" s="12"/>
    </row>
    <row r="351" spans="1:2" s="5" customFormat="1" ht="10.5">
      <c r="A351" s="18"/>
      <c r="B351" s="12"/>
    </row>
    <row r="352" spans="1:2" s="5" customFormat="1" ht="10.5">
      <c r="A352" s="18"/>
      <c r="B352" s="12"/>
    </row>
    <row r="353" spans="1:2" s="5" customFormat="1" ht="10.5">
      <c r="A353" s="18"/>
      <c r="B353" s="12"/>
    </row>
    <row r="354" spans="1:2" s="5" customFormat="1" ht="10.5">
      <c r="A354" s="18"/>
      <c r="B354" s="12"/>
    </row>
    <row r="355" spans="1:2" s="5" customFormat="1" ht="10.5">
      <c r="A355" s="18"/>
      <c r="B355" s="12"/>
    </row>
    <row r="356" spans="1:2" s="5" customFormat="1" ht="10.5">
      <c r="A356" s="18"/>
      <c r="B356" s="12"/>
    </row>
    <row r="357" spans="1:2" s="5" customFormat="1" ht="10.5">
      <c r="A357" s="18"/>
      <c r="B357" s="12"/>
    </row>
    <row r="358" spans="1:2" s="5" customFormat="1" ht="10.5">
      <c r="A358" s="18"/>
      <c r="B358" s="12"/>
    </row>
    <row r="359" spans="1:2" s="5" customFormat="1" ht="10.5">
      <c r="A359" s="18"/>
      <c r="B359" s="12"/>
    </row>
    <row r="360" spans="1:2" s="5" customFormat="1" ht="10.5">
      <c r="A360" s="18"/>
      <c r="B360" s="12"/>
    </row>
    <row r="361" spans="1:2" s="5" customFormat="1" ht="10.5">
      <c r="A361" s="18"/>
      <c r="B361" s="12"/>
    </row>
    <row r="362" spans="1:2" s="5" customFormat="1" ht="10.5">
      <c r="A362" s="18"/>
      <c r="B362" s="12"/>
    </row>
    <row r="363" spans="1:2" s="5" customFormat="1" ht="10.5">
      <c r="A363" s="18"/>
      <c r="B363" s="12"/>
    </row>
    <row r="364" spans="1:2" s="5" customFormat="1" ht="10.5">
      <c r="A364" s="18"/>
      <c r="B364" s="12"/>
    </row>
    <row r="365" spans="1:2" s="5" customFormat="1" ht="10.5">
      <c r="A365" s="18"/>
      <c r="B365" s="12"/>
    </row>
    <row r="366" spans="1:2" s="5" customFormat="1" ht="10.5">
      <c r="A366" s="18"/>
      <c r="B366" s="12"/>
    </row>
    <row r="367" spans="1:2" s="5" customFormat="1" ht="10.5">
      <c r="A367" s="18"/>
      <c r="B367" s="12"/>
    </row>
    <row r="368" spans="1:2" s="5" customFormat="1" ht="10.5">
      <c r="A368" s="18"/>
      <c r="B368" s="12"/>
    </row>
    <row r="369" spans="1:2" s="5" customFormat="1" ht="10.5">
      <c r="A369" s="18"/>
      <c r="B369" s="12"/>
    </row>
    <row r="370" spans="1:2" s="5" customFormat="1" ht="10.5">
      <c r="A370" s="18"/>
      <c r="B370" s="12"/>
    </row>
    <row r="371" spans="1:2" s="5" customFormat="1" ht="10.5">
      <c r="A371" s="18"/>
      <c r="B371" s="12"/>
    </row>
    <row r="372" spans="1:2" s="5" customFormat="1" ht="10.5">
      <c r="A372" s="18"/>
      <c r="B372" s="12"/>
    </row>
    <row r="373" spans="1:2" s="5" customFormat="1" ht="10.5">
      <c r="A373" s="18"/>
      <c r="B373" s="12"/>
    </row>
    <row r="374" spans="1:2" s="5" customFormat="1" ht="10.5">
      <c r="A374" s="18"/>
      <c r="B374" s="12"/>
    </row>
    <row r="375" spans="1:2" s="5" customFormat="1" ht="10.5">
      <c r="A375" s="18"/>
      <c r="B375" s="12"/>
    </row>
    <row r="376" spans="1:2" s="5" customFormat="1" ht="10.5">
      <c r="A376" s="18"/>
      <c r="B376" s="12"/>
    </row>
    <row r="377" spans="1:2" s="5" customFormat="1" ht="10.5">
      <c r="A377" s="18"/>
      <c r="B377" s="12"/>
    </row>
    <row r="378" spans="1:2" s="5" customFormat="1" ht="10.5">
      <c r="A378" s="18"/>
      <c r="B378" s="12"/>
    </row>
    <row r="379" spans="1:2" s="5" customFormat="1" ht="10.5">
      <c r="A379" s="18"/>
      <c r="B379" s="12"/>
    </row>
    <row r="380" spans="1:2" s="5" customFormat="1" ht="10.5">
      <c r="A380" s="18"/>
      <c r="B380" s="12"/>
    </row>
    <row r="381" spans="1:2" s="5" customFormat="1" ht="10.5">
      <c r="A381" s="18"/>
      <c r="B381" s="12"/>
    </row>
    <row r="382" spans="1:2" s="5" customFormat="1" ht="10.5">
      <c r="A382" s="18"/>
      <c r="B382" s="12"/>
    </row>
    <row r="383" spans="1:2" s="5" customFormat="1" ht="10.5">
      <c r="A383" s="18"/>
      <c r="B383" s="12"/>
    </row>
    <row r="384" spans="1:2" s="5" customFormat="1" ht="10.5">
      <c r="A384" s="18"/>
      <c r="B384" s="12"/>
    </row>
    <row r="385" spans="1:2" s="5" customFormat="1" ht="10.5">
      <c r="A385" s="18"/>
      <c r="B385" s="12"/>
    </row>
    <row r="386" spans="1:2" s="5" customFormat="1" ht="10.5">
      <c r="A386" s="18"/>
      <c r="B386" s="12"/>
    </row>
    <row r="387" spans="1:2" s="5" customFormat="1" ht="10.5">
      <c r="A387" s="18"/>
      <c r="B387" s="12"/>
    </row>
    <row r="388" spans="1:2" s="5" customFormat="1" ht="10.5">
      <c r="A388" s="18"/>
      <c r="B388" s="12"/>
    </row>
    <row r="389" spans="1:2" s="5" customFormat="1" ht="10.5">
      <c r="A389" s="18"/>
      <c r="B389" s="12"/>
    </row>
    <row r="390" spans="1:2" s="5" customFormat="1" ht="10.5">
      <c r="A390" s="18"/>
      <c r="B390" s="12"/>
    </row>
    <row r="391" spans="1:2" s="5" customFormat="1" ht="10.5">
      <c r="A391" s="18"/>
      <c r="B391" s="12"/>
    </row>
    <row r="392" spans="1:2" s="5" customFormat="1" ht="10.5">
      <c r="A392" s="18"/>
      <c r="B392" s="12"/>
    </row>
    <row r="393" spans="1:2" s="5" customFormat="1" ht="10.5">
      <c r="A393" s="18"/>
      <c r="B393" s="12"/>
    </row>
    <row r="394" spans="1:2" s="5" customFormat="1" ht="10.5">
      <c r="A394" s="18"/>
      <c r="B394" s="12"/>
    </row>
    <row r="395" spans="1:2" s="5" customFormat="1" ht="10.5">
      <c r="A395" s="18"/>
      <c r="B395" s="12"/>
    </row>
    <row r="396" spans="1:2" s="5" customFormat="1" ht="10.5">
      <c r="A396" s="18"/>
      <c r="B396" s="12"/>
    </row>
    <row r="397" spans="1:2" s="5" customFormat="1" ht="10.5">
      <c r="A397" s="18"/>
      <c r="B397" s="12"/>
    </row>
    <row r="398" spans="1:2" s="5" customFormat="1" ht="10.5">
      <c r="A398" s="18"/>
      <c r="B398" s="12"/>
    </row>
    <row r="399" spans="1:2" s="5" customFormat="1" ht="10.5">
      <c r="A399" s="18"/>
      <c r="B399" s="12"/>
    </row>
    <row r="400" spans="1:2" s="5" customFormat="1" ht="10.5">
      <c r="A400" s="18"/>
      <c r="B400" s="12"/>
    </row>
    <row r="401" spans="1:2" s="5" customFormat="1" ht="10.5">
      <c r="A401" s="18"/>
      <c r="B401" s="12"/>
    </row>
    <row r="402" spans="1:2" s="5" customFormat="1" ht="10.5">
      <c r="A402" s="18"/>
      <c r="B402" s="12"/>
    </row>
    <row r="403" spans="1:2" s="5" customFormat="1" ht="10.5">
      <c r="A403" s="18"/>
      <c r="B403" s="12"/>
    </row>
    <row r="404" spans="1:2" s="5" customFormat="1" ht="10.5">
      <c r="A404" s="18"/>
      <c r="B404" s="12"/>
    </row>
    <row r="405" spans="1:2" s="5" customFormat="1" ht="10.5">
      <c r="A405" s="18"/>
      <c r="B405" s="12"/>
    </row>
    <row r="406" spans="1:2" s="5" customFormat="1" ht="10.5">
      <c r="A406" s="18"/>
      <c r="B406" s="12"/>
    </row>
    <row r="407" spans="1:2" s="5" customFormat="1" ht="10.5">
      <c r="A407" s="18"/>
      <c r="B407" s="12"/>
    </row>
    <row r="408" spans="1:2" s="5" customFormat="1" ht="10.5">
      <c r="A408" s="18"/>
      <c r="B408" s="12"/>
    </row>
    <row r="409" spans="1:2" s="5" customFormat="1" ht="10.5">
      <c r="A409" s="18"/>
      <c r="B409" s="12"/>
    </row>
    <row r="410" spans="1:2" s="5" customFormat="1" ht="10.5">
      <c r="A410" s="18"/>
      <c r="B410" s="12"/>
    </row>
    <row r="411" spans="1:2" s="5" customFormat="1" ht="10.5">
      <c r="A411" s="18"/>
      <c r="B411" s="12"/>
    </row>
    <row r="412" spans="1:2" s="5" customFormat="1" ht="10.5">
      <c r="A412" s="18"/>
      <c r="B412" s="12"/>
    </row>
    <row r="413" spans="1:2" s="5" customFormat="1" ht="10.5">
      <c r="A413" s="18"/>
      <c r="B413" s="12"/>
    </row>
    <row r="414" spans="1:2" s="5" customFormat="1" ht="10.5">
      <c r="A414" s="18"/>
      <c r="B414" s="12"/>
    </row>
    <row r="415" spans="1:2" s="5" customFormat="1" ht="10.5">
      <c r="A415" s="18"/>
      <c r="B415" s="12"/>
    </row>
    <row r="416" spans="1:2" s="5" customFormat="1" ht="10.5">
      <c r="A416" s="18"/>
      <c r="B416" s="12"/>
    </row>
    <row r="417" spans="1:2" s="5" customFormat="1" ht="10.5">
      <c r="A417" s="18"/>
      <c r="B417" s="12"/>
    </row>
    <row r="418" spans="1:2" s="5" customFormat="1" ht="10.5">
      <c r="A418" s="18"/>
      <c r="B418" s="12"/>
    </row>
    <row r="419" spans="1:2" s="5" customFormat="1" ht="10.5">
      <c r="A419" s="18"/>
      <c r="B419" s="12"/>
    </row>
    <row r="420" spans="1:2" s="5" customFormat="1" ht="10.5">
      <c r="A420" s="18"/>
      <c r="B420" s="12"/>
    </row>
    <row r="421" spans="1:2" s="5" customFormat="1" ht="10.5">
      <c r="A421" s="18"/>
      <c r="B421" s="12"/>
    </row>
    <row r="422" spans="1:2" s="5" customFormat="1" ht="10.5">
      <c r="A422" s="18"/>
      <c r="B422" s="12"/>
    </row>
    <row r="423" spans="1:2" s="5" customFormat="1" ht="10.5">
      <c r="A423" s="18"/>
      <c r="B423" s="12"/>
    </row>
    <row r="424" spans="1:2" s="5" customFormat="1" ht="10.5">
      <c r="A424" s="18"/>
      <c r="B424" s="12"/>
    </row>
    <row r="425" spans="1:2" s="5" customFormat="1" ht="10.5">
      <c r="A425" s="18"/>
      <c r="B425" s="12"/>
    </row>
    <row r="426" spans="1:2" s="5" customFormat="1" ht="10.5">
      <c r="A426" s="18"/>
      <c r="B426" s="12"/>
    </row>
    <row r="427" spans="1:2" s="5" customFormat="1" ht="10.5">
      <c r="A427" s="18"/>
      <c r="B427" s="12"/>
    </row>
    <row r="428" spans="1:2" s="5" customFormat="1" ht="10.5">
      <c r="A428" s="18"/>
      <c r="B428" s="12"/>
    </row>
    <row r="429" spans="1:2" s="5" customFormat="1" ht="10.5">
      <c r="A429" s="18"/>
      <c r="B429" s="12"/>
    </row>
    <row r="430" spans="1:2" s="5" customFormat="1" ht="10.5">
      <c r="A430" s="18"/>
      <c r="B430" s="12"/>
    </row>
    <row r="431" spans="1:2" s="5" customFormat="1" ht="10.5">
      <c r="A431" s="18"/>
      <c r="B431" s="12"/>
    </row>
    <row r="432" spans="1:2" s="5" customFormat="1" ht="10.5">
      <c r="A432" s="18"/>
      <c r="B432" s="12"/>
    </row>
    <row r="433" spans="1:2" s="5" customFormat="1" ht="10.5">
      <c r="A433" s="18"/>
      <c r="B433" s="12"/>
    </row>
    <row r="434" spans="1:2" s="5" customFormat="1" ht="10.5">
      <c r="A434" s="18"/>
      <c r="B434" s="12"/>
    </row>
    <row r="435" spans="1:2" s="5" customFormat="1" ht="10.5">
      <c r="A435" s="18"/>
      <c r="B435" s="12"/>
    </row>
    <row r="436" spans="1:2" s="5" customFormat="1" ht="10.5">
      <c r="A436" s="18"/>
      <c r="B436" s="12"/>
    </row>
    <row r="437" spans="1:2" s="5" customFormat="1" ht="10.5">
      <c r="A437" s="18"/>
      <c r="B437" s="12"/>
    </row>
    <row r="438" spans="1:2" s="5" customFormat="1" ht="10.5">
      <c r="A438" s="18"/>
      <c r="B438" s="12"/>
    </row>
    <row r="439" spans="1:2" s="5" customFormat="1" ht="10.5">
      <c r="A439" s="18"/>
      <c r="B439" s="12"/>
    </row>
    <row r="440" spans="1:2" s="5" customFormat="1" ht="10.5">
      <c r="A440" s="18"/>
      <c r="B440" s="12"/>
    </row>
    <row r="441" spans="1:2" s="5" customFormat="1" ht="10.5">
      <c r="A441" s="18"/>
      <c r="B441" s="12"/>
    </row>
    <row r="442" spans="1:2" s="5" customFormat="1" ht="10.5">
      <c r="A442" s="18"/>
      <c r="B442" s="12"/>
    </row>
    <row r="443" spans="1:2" s="5" customFormat="1" ht="10.5">
      <c r="A443" s="18"/>
      <c r="B443" s="12"/>
    </row>
    <row r="444" spans="1:2" s="5" customFormat="1" ht="10.5">
      <c r="A444" s="18"/>
      <c r="B444" s="12"/>
    </row>
    <row r="445" spans="1:2" s="5" customFormat="1" ht="10.5">
      <c r="A445" s="18"/>
      <c r="B445" s="12"/>
    </row>
    <row r="446" spans="1:2" s="5" customFormat="1" ht="10.5">
      <c r="A446" s="18"/>
      <c r="B446" s="12"/>
    </row>
    <row r="447" spans="1:2" s="5" customFormat="1" ht="10.5">
      <c r="A447" s="18"/>
      <c r="B447" s="12"/>
    </row>
    <row r="448" spans="1:2" s="5" customFormat="1" ht="10.5">
      <c r="A448" s="18"/>
      <c r="B448" s="12"/>
    </row>
    <row r="449" spans="1:2" s="5" customFormat="1" ht="10.5">
      <c r="A449" s="18"/>
      <c r="B449" s="12"/>
    </row>
    <row r="450" spans="1:2" s="5" customFormat="1" ht="10.5">
      <c r="A450" s="18"/>
      <c r="B450" s="12"/>
    </row>
    <row r="451" spans="1:2" s="5" customFormat="1" ht="10.5">
      <c r="A451" s="18"/>
      <c r="B451" s="12"/>
    </row>
    <row r="452" spans="1:2" s="5" customFormat="1" ht="10.5">
      <c r="A452" s="18"/>
      <c r="B452" s="12"/>
    </row>
    <row r="453" spans="1:2" s="5" customFormat="1" ht="10.5">
      <c r="A453" s="18"/>
      <c r="B453" s="12"/>
    </row>
    <row r="454" spans="1:2" s="5" customFormat="1" ht="10.5">
      <c r="A454" s="18"/>
      <c r="B454" s="12"/>
    </row>
    <row r="455" spans="1:2" s="5" customFormat="1" ht="10.5">
      <c r="A455" s="18"/>
      <c r="B455" s="12"/>
    </row>
    <row r="456" spans="1:2" s="5" customFormat="1" ht="10.5">
      <c r="A456" s="18"/>
      <c r="B456" s="12"/>
    </row>
    <row r="457" spans="1:2" s="5" customFormat="1" ht="10.5">
      <c r="A457" s="18"/>
      <c r="B457" s="12"/>
    </row>
    <row r="458" spans="1:2" s="5" customFormat="1" ht="10.5">
      <c r="A458" s="18"/>
      <c r="B458" s="12"/>
    </row>
    <row r="459" spans="1:2" s="5" customFormat="1" ht="10.5">
      <c r="A459" s="18"/>
      <c r="B459" s="12"/>
    </row>
    <row r="460" spans="1:2" s="5" customFormat="1" ht="10.5">
      <c r="A460" s="18"/>
      <c r="B460" s="12"/>
    </row>
    <row r="461" spans="1:2" s="5" customFormat="1" ht="10.5">
      <c r="A461" s="18"/>
      <c r="B461" s="12"/>
    </row>
    <row r="462" spans="1:2" s="5" customFormat="1" ht="10.5">
      <c r="A462" s="18"/>
      <c r="B462" s="12"/>
    </row>
    <row r="463" spans="1:2" s="5" customFormat="1" ht="10.5">
      <c r="A463" s="18"/>
      <c r="B463" s="12"/>
    </row>
    <row r="464" spans="1:2" s="5" customFormat="1" ht="10.5">
      <c r="A464" s="18"/>
      <c r="B464" s="12"/>
    </row>
    <row r="465" spans="1:2" s="5" customFormat="1" ht="10.5">
      <c r="A465" s="18"/>
      <c r="B465" s="12"/>
    </row>
    <row r="466" spans="1:2" s="5" customFormat="1" ht="10.5">
      <c r="A466" s="18"/>
      <c r="B466" s="12"/>
    </row>
    <row r="467" spans="1:2" s="5" customFormat="1" ht="10.5">
      <c r="A467" s="18"/>
      <c r="B467" s="12"/>
    </row>
    <row r="468" spans="1:2" s="5" customFormat="1" ht="10.5">
      <c r="A468" s="18"/>
      <c r="B468" s="12"/>
    </row>
    <row r="469" spans="1:2" s="5" customFormat="1" ht="10.5">
      <c r="A469" s="18"/>
      <c r="B469" s="12"/>
    </row>
    <row r="470" spans="1:2" s="5" customFormat="1" ht="10.5">
      <c r="A470" s="18"/>
      <c r="B470" s="12"/>
    </row>
    <row r="471" spans="1:2" s="5" customFormat="1" ht="10.5">
      <c r="A471" s="18"/>
      <c r="B471" s="12"/>
    </row>
    <row r="472" spans="1:2" s="5" customFormat="1" ht="10.5">
      <c r="A472" s="18"/>
      <c r="B472" s="12"/>
    </row>
    <row r="473" spans="1:2" s="5" customFormat="1" ht="10.5">
      <c r="A473" s="18"/>
      <c r="B473" s="12"/>
    </row>
    <row r="474" spans="1:2" s="5" customFormat="1" ht="10.5">
      <c r="A474" s="18"/>
      <c r="B474" s="12"/>
    </row>
    <row r="475" spans="1:2" s="5" customFormat="1" ht="10.5">
      <c r="A475" s="18"/>
      <c r="B475" s="12"/>
    </row>
    <row r="476" spans="1:2" s="5" customFormat="1" ht="10.5">
      <c r="A476" s="18"/>
      <c r="B476" s="12"/>
    </row>
    <row r="477" spans="1:2" s="5" customFormat="1" ht="10.5">
      <c r="A477" s="18"/>
      <c r="B477" s="12"/>
    </row>
    <row r="478" spans="1:2" s="5" customFormat="1" ht="10.5">
      <c r="A478" s="18"/>
      <c r="B478" s="12"/>
    </row>
    <row r="479" spans="1:2" s="5" customFormat="1" ht="10.5">
      <c r="A479" s="18"/>
      <c r="B479" s="12"/>
    </row>
    <row r="480" spans="1:2" s="5" customFormat="1" ht="10.5">
      <c r="A480" s="18"/>
      <c r="B480" s="12"/>
    </row>
    <row r="481" spans="1:2" s="5" customFormat="1" ht="10.5">
      <c r="A481" s="18"/>
      <c r="B481" s="12"/>
    </row>
    <row r="482" spans="1:2" s="5" customFormat="1" ht="10.5">
      <c r="A482" s="18"/>
      <c r="B482" s="12"/>
    </row>
    <row r="483" spans="1:2" s="5" customFormat="1" ht="10.5">
      <c r="A483" s="18"/>
      <c r="B483" s="12"/>
    </row>
    <row r="484" spans="1:2" s="5" customFormat="1" ht="10.5">
      <c r="A484" s="18"/>
      <c r="B484" s="12"/>
    </row>
    <row r="485" spans="1:2" s="5" customFormat="1" ht="10.5">
      <c r="A485" s="18"/>
      <c r="B485" s="12"/>
    </row>
    <row r="486" spans="1:2" s="5" customFormat="1" ht="10.5">
      <c r="A486" s="18"/>
      <c r="B486" s="12"/>
    </row>
    <row r="487" spans="1:2" s="5" customFormat="1" ht="10.5">
      <c r="A487" s="18"/>
      <c r="B487" s="12"/>
    </row>
    <row r="488" spans="1:2" s="5" customFormat="1" ht="10.5">
      <c r="A488" s="18"/>
      <c r="B488" s="12"/>
    </row>
    <row r="489" spans="1:2" s="5" customFormat="1" ht="10.5">
      <c r="A489" s="18"/>
      <c r="B489" s="12"/>
    </row>
    <row r="490" spans="1:2" s="5" customFormat="1" ht="10.5">
      <c r="A490" s="18"/>
      <c r="B490" s="12"/>
    </row>
    <row r="491" spans="1:2" s="5" customFormat="1" ht="10.5">
      <c r="A491" s="18"/>
      <c r="B491" s="12"/>
    </row>
    <row r="492" spans="1:2" s="5" customFormat="1" ht="10.5">
      <c r="A492" s="18"/>
      <c r="B492" s="12"/>
    </row>
    <row r="493" spans="1:2" s="5" customFormat="1" ht="10.5">
      <c r="A493" s="18"/>
      <c r="B493" s="12"/>
    </row>
    <row r="494" spans="1:2" s="5" customFormat="1" ht="10.5">
      <c r="A494" s="18"/>
      <c r="B494" s="12"/>
    </row>
    <row r="495" spans="1:2" s="5" customFormat="1" ht="10.5">
      <c r="A495" s="18"/>
      <c r="B495" s="12"/>
    </row>
    <row r="496" spans="1:2" s="5" customFormat="1" ht="10.5">
      <c r="A496" s="18"/>
      <c r="B496" s="12"/>
    </row>
    <row r="497" spans="1:2" s="5" customFormat="1" ht="10.5">
      <c r="A497" s="18"/>
      <c r="B497" s="12"/>
    </row>
    <row r="498" spans="1:2" s="5" customFormat="1" ht="10.5">
      <c r="A498" s="18"/>
      <c r="B498" s="12"/>
    </row>
    <row r="499" spans="1:2" s="5" customFormat="1" ht="10.5">
      <c r="A499" s="18"/>
      <c r="B499" s="12"/>
    </row>
    <row r="500" spans="1:2" s="5" customFormat="1" ht="10.5">
      <c r="A500" s="18"/>
      <c r="B500" s="12"/>
    </row>
    <row r="501" spans="1:2" s="5" customFormat="1" ht="10.5">
      <c r="A501" s="18"/>
      <c r="B501" s="12"/>
    </row>
    <row r="502" spans="1:2" s="5" customFormat="1" ht="10.5">
      <c r="A502" s="18"/>
      <c r="B502" s="12"/>
    </row>
    <row r="503" spans="1:2" s="5" customFormat="1" ht="10.5">
      <c r="A503" s="18"/>
      <c r="B503" s="12"/>
    </row>
    <row r="504" spans="1:2" s="5" customFormat="1" ht="10.5">
      <c r="A504" s="18"/>
      <c r="B504" s="12"/>
    </row>
    <row r="505" spans="1:2" s="5" customFormat="1" ht="10.5">
      <c r="A505" s="18"/>
      <c r="B505" s="12"/>
    </row>
    <row r="506" spans="1:2" s="5" customFormat="1" ht="10.5">
      <c r="A506" s="18"/>
      <c r="B506" s="12"/>
    </row>
    <row r="507" spans="1:2" s="5" customFormat="1" ht="10.5">
      <c r="A507" s="18"/>
      <c r="B507" s="12"/>
    </row>
    <row r="508" spans="1:2" s="5" customFormat="1" ht="10.5">
      <c r="A508" s="18"/>
      <c r="B508" s="12"/>
    </row>
    <row r="509" spans="1:2" s="5" customFormat="1" ht="10.5">
      <c r="A509" s="18"/>
      <c r="B509" s="12"/>
    </row>
    <row r="510" spans="1:2" s="5" customFormat="1" ht="10.5">
      <c r="A510" s="18"/>
      <c r="B510" s="12"/>
    </row>
    <row r="511" spans="1:2" s="5" customFormat="1" ht="10.5">
      <c r="A511" s="18"/>
      <c r="B511" s="12"/>
    </row>
    <row r="512" spans="1:2" s="5" customFormat="1" ht="10.5">
      <c r="A512" s="18"/>
      <c r="B512" s="12"/>
    </row>
    <row r="513" spans="1:2" s="5" customFormat="1" ht="10.5">
      <c r="A513" s="18"/>
      <c r="B513" s="12"/>
    </row>
    <row r="514" spans="1:2" s="5" customFormat="1" ht="10.5">
      <c r="A514" s="18"/>
      <c r="B514" s="12"/>
    </row>
    <row r="515" spans="1:2" s="5" customFormat="1" ht="10.5">
      <c r="A515" s="18"/>
      <c r="B515" s="12"/>
    </row>
    <row r="516" spans="1:2" s="5" customFormat="1" ht="10.5">
      <c r="A516" s="18"/>
      <c r="B516" s="12"/>
    </row>
    <row r="517" spans="1:2" s="5" customFormat="1" ht="10.5">
      <c r="A517" s="18"/>
      <c r="B517" s="12"/>
    </row>
    <row r="518" spans="1:2" s="5" customFormat="1" ht="10.5">
      <c r="A518" s="18"/>
      <c r="B518" s="12"/>
    </row>
    <row r="519" spans="1:2" s="5" customFormat="1" ht="10.5">
      <c r="A519" s="18"/>
      <c r="B519" s="12"/>
    </row>
    <row r="520" spans="1:2" s="5" customFormat="1" ht="10.5">
      <c r="A520" s="18"/>
      <c r="B520" s="12"/>
    </row>
    <row r="521" spans="1:2" s="5" customFormat="1" ht="10.5">
      <c r="A521" s="18"/>
      <c r="B521" s="12"/>
    </row>
    <row r="522" spans="1:2" s="5" customFormat="1" ht="10.5">
      <c r="A522" s="18"/>
      <c r="B522" s="12"/>
    </row>
    <row r="523" spans="1:2" s="5" customFormat="1" ht="10.5">
      <c r="A523" s="18"/>
      <c r="B523" s="12"/>
    </row>
    <row r="524" spans="1:2" s="5" customFormat="1" ht="10.5">
      <c r="A524" s="18"/>
      <c r="B524" s="12"/>
    </row>
    <row r="525" spans="1:2" s="5" customFormat="1" ht="10.5">
      <c r="A525" s="18"/>
      <c r="B525" s="12"/>
    </row>
    <row r="526" spans="1:2" s="5" customFormat="1" ht="10.5">
      <c r="A526" s="18"/>
      <c r="B526" s="12"/>
    </row>
    <row r="527" spans="1:2" s="5" customFormat="1" ht="10.5">
      <c r="A527" s="18"/>
      <c r="B527" s="12"/>
    </row>
    <row r="528" spans="1:2" s="5" customFormat="1" ht="10.5">
      <c r="A528" s="18"/>
      <c r="B528" s="12"/>
    </row>
    <row r="529" spans="1:2" s="5" customFormat="1" ht="10.5">
      <c r="A529" s="18"/>
      <c r="B529" s="12"/>
    </row>
    <row r="530" spans="1:2" s="5" customFormat="1" ht="10.5">
      <c r="A530" s="18"/>
      <c r="B530" s="12"/>
    </row>
    <row r="531" spans="1:2" s="5" customFormat="1" ht="10.5">
      <c r="A531" s="18"/>
      <c r="B531" s="12"/>
    </row>
    <row r="532" spans="1:2" s="5" customFormat="1" ht="10.5">
      <c r="A532" s="18"/>
      <c r="B532" s="12"/>
    </row>
    <row r="533" spans="1:2" s="5" customFormat="1" ht="10.5">
      <c r="A533" s="18"/>
      <c r="B533" s="12"/>
    </row>
    <row r="534" spans="1:2" s="5" customFormat="1" ht="10.5">
      <c r="A534" s="18"/>
      <c r="B534" s="12"/>
    </row>
    <row r="535" spans="1:2" s="5" customFormat="1" ht="10.5">
      <c r="A535" s="18"/>
      <c r="B535" s="12"/>
    </row>
    <row r="536" spans="1:2" s="5" customFormat="1" ht="10.5">
      <c r="A536" s="18"/>
      <c r="B536" s="12"/>
    </row>
    <row r="537" spans="1:2" s="5" customFormat="1" ht="10.5">
      <c r="A537" s="18"/>
      <c r="B537" s="12"/>
    </row>
    <row r="538" spans="1:2" s="5" customFormat="1" ht="10.5">
      <c r="A538" s="18"/>
      <c r="B538" s="12"/>
    </row>
    <row r="539" spans="1:2" s="5" customFormat="1" ht="10.5">
      <c r="A539" s="18"/>
      <c r="B539" s="12"/>
    </row>
    <row r="540" spans="1:2" s="5" customFormat="1" ht="10.5">
      <c r="A540" s="18"/>
      <c r="B540" s="12"/>
    </row>
    <row r="541" spans="1:2" s="5" customFormat="1" ht="10.5">
      <c r="A541" s="18"/>
      <c r="B541" s="12"/>
    </row>
    <row r="542" spans="1:2" s="5" customFormat="1" ht="10.5">
      <c r="A542" s="18"/>
      <c r="B542" s="12"/>
    </row>
    <row r="543" spans="1:2" s="5" customFormat="1" ht="10.5">
      <c r="A543" s="18"/>
      <c r="B543" s="12"/>
    </row>
    <row r="544" spans="1:2" s="5" customFormat="1" ht="10.5">
      <c r="A544" s="18"/>
      <c r="B544" s="12"/>
    </row>
    <row r="545" spans="1:2" s="5" customFormat="1" ht="10.5">
      <c r="A545" s="18"/>
      <c r="B545" s="12"/>
    </row>
    <row r="546" spans="1:2" s="5" customFormat="1" ht="10.5">
      <c r="A546" s="18"/>
      <c r="B546" s="12"/>
    </row>
    <row r="547" spans="1:2" s="5" customFormat="1" ht="10.5">
      <c r="A547" s="18"/>
      <c r="B547" s="12"/>
    </row>
    <row r="548" spans="1:2" s="5" customFormat="1" ht="10.5">
      <c r="A548" s="18"/>
      <c r="B548" s="12"/>
    </row>
    <row r="549" spans="1:2" s="5" customFormat="1" ht="10.5">
      <c r="A549" s="18"/>
      <c r="B549" s="12"/>
    </row>
    <row r="550" spans="1:2" s="5" customFormat="1" ht="10.5">
      <c r="A550" s="18"/>
      <c r="B550" s="12"/>
    </row>
    <row r="551" spans="1:2" s="5" customFormat="1" ht="10.5">
      <c r="A551" s="18"/>
      <c r="B551" s="12"/>
    </row>
    <row r="552" spans="1:2" s="5" customFormat="1" ht="10.5">
      <c r="A552" s="18"/>
      <c r="B552" s="12"/>
    </row>
    <row r="553" spans="1:2" s="5" customFormat="1" ht="10.5">
      <c r="A553" s="18"/>
      <c r="B553" s="12"/>
    </row>
    <row r="554" spans="1:2" s="5" customFormat="1" ht="10.5">
      <c r="A554" s="18"/>
      <c r="B554" s="12"/>
    </row>
    <row r="555" spans="1:2" s="5" customFormat="1" ht="10.5">
      <c r="A555" s="18"/>
      <c r="B555" s="12"/>
    </row>
    <row r="556" spans="1:2" s="5" customFormat="1" ht="10.5">
      <c r="A556" s="18"/>
      <c r="B556" s="12"/>
    </row>
    <row r="557" spans="1:2" s="5" customFormat="1" ht="10.5">
      <c r="A557" s="18"/>
      <c r="B557" s="12"/>
    </row>
    <row r="558" spans="1:2" s="5" customFormat="1" ht="10.5">
      <c r="A558" s="18"/>
      <c r="B558" s="12"/>
    </row>
    <row r="559" spans="1:2" s="5" customFormat="1" ht="10.5">
      <c r="A559" s="18"/>
      <c r="B559" s="12"/>
    </row>
    <row r="560" spans="1:2" s="5" customFormat="1" ht="10.5">
      <c r="A560" s="18"/>
      <c r="B560" s="12"/>
    </row>
    <row r="561" spans="1:2" s="5" customFormat="1" ht="10.5">
      <c r="A561" s="18"/>
      <c r="B561" s="12"/>
    </row>
    <row r="562" spans="1:2" s="5" customFormat="1" ht="10.5">
      <c r="A562" s="18"/>
      <c r="B562" s="12"/>
    </row>
    <row r="563" spans="1:2" s="5" customFormat="1" ht="10.5">
      <c r="A563" s="18"/>
      <c r="B563" s="12"/>
    </row>
    <row r="564" spans="1:2" s="5" customFormat="1" ht="10.5">
      <c r="A564" s="18"/>
      <c r="B564" s="12"/>
    </row>
    <row r="565" spans="1:2" s="5" customFormat="1" ht="10.5">
      <c r="A565" s="18"/>
      <c r="B565" s="12"/>
    </row>
    <row r="566" spans="1:2" s="5" customFormat="1" ht="10.5">
      <c r="A566" s="18"/>
      <c r="B566" s="12"/>
    </row>
    <row r="567" spans="1:2" s="5" customFormat="1" ht="10.5">
      <c r="A567" s="18"/>
      <c r="B567" s="12"/>
    </row>
    <row r="568" spans="1:2" s="5" customFormat="1" ht="10.5">
      <c r="A568" s="18"/>
      <c r="B568" s="12"/>
    </row>
    <row r="569" spans="1:2" s="5" customFormat="1" ht="10.5">
      <c r="A569" s="18"/>
      <c r="B569" s="12"/>
    </row>
    <row r="570" spans="1:2" s="5" customFormat="1" ht="10.5">
      <c r="A570" s="18"/>
      <c r="B570" s="12"/>
    </row>
    <row r="571" spans="1:2" s="5" customFormat="1" ht="10.5">
      <c r="A571" s="18"/>
      <c r="B571" s="12"/>
    </row>
    <row r="572" spans="1:2" s="5" customFormat="1" ht="10.5">
      <c r="A572" s="18"/>
      <c r="B572" s="12"/>
    </row>
    <row r="573" spans="1:2" s="5" customFormat="1" ht="10.5">
      <c r="A573" s="18"/>
      <c r="B573" s="12"/>
    </row>
    <row r="574" spans="1:2" s="5" customFormat="1" ht="10.5">
      <c r="A574" s="18"/>
      <c r="B574" s="12"/>
    </row>
    <row r="575" spans="1:2" s="5" customFormat="1" ht="10.5">
      <c r="A575" s="18"/>
      <c r="B575" s="12"/>
    </row>
    <row r="576" spans="1:2" s="5" customFormat="1" ht="10.5">
      <c r="A576" s="18"/>
      <c r="B576" s="12"/>
    </row>
    <row r="577" spans="1:2" s="5" customFormat="1" ht="10.5">
      <c r="A577" s="18"/>
      <c r="B577" s="12"/>
    </row>
    <row r="578" spans="1:2" s="5" customFormat="1" ht="10.5">
      <c r="A578" s="18"/>
      <c r="B578" s="12"/>
    </row>
    <row r="579" spans="1:2" s="5" customFormat="1" ht="10.5">
      <c r="A579" s="18"/>
      <c r="B579" s="12"/>
    </row>
    <row r="580" spans="1:2" s="5" customFormat="1" ht="10.5">
      <c r="A580" s="18"/>
      <c r="B580" s="12"/>
    </row>
    <row r="581" spans="1:2" s="5" customFormat="1" ht="10.5">
      <c r="A581" s="18"/>
      <c r="B581" s="12"/>
    </row>
    <row r="582" spans="1:2" s="5" customFormat="1" ht="10.5">
      <c r="A582" s="18"/>
      <c r="B582" s="12"/>
    </row>
    <row r="583" spans="1:2" s="5" customFormat="1" ht="10.5">
      <c r="A583" s="18"/>
      <c r="B583" s="12"/>
    </row>
    <row r="584" spans="1:2" s="5" customFormat="1" ht="10.5">
      <c r="A584" s="18"/>
      <c r="B584" s="12"/>
    </row>
    <row r="585" spans="1:2" s="5" customFormat="1" ht="10.5">
      <c r="A585" s="18"/>
      <c r="B585" s="12"/>
    </row>
    <row r="586" spans="1:2" s="5" customFormat="1" ht="10.5">
      <c r="A586" s="18"/>
      <c r="B586" s="12"/>
    </row>
    <row r="587" spans="1:2" s="5" customFormat="1" ht="10.5">
      <c r="A587" s="18"/>
      <c r="B587" s="12"/>
    </row>
    <row r="588" spans="1:2" s="5" customFormat="1" ht="10.5">
      <c r="A588" s="18"/>
      <c r="B588" s="12"/>
    </row>
    <row r="589" spans="1:2" s="5" customFormat="1" ht="10.5">
      <c r="A589" s="18"/>
      <c r="B589" s="12"/>
    </row>
    <row r="590" spans="1:2" s="5" customFormat="1" ht="10.5">
      <c r="A590" s="18"/>
      <c r="B590" s="12"/>
    </row>
    <row r="591" spans="1:2" s="5" customFormat="1" ht="10.5">
      <c r="A591" s="18"/>
      <c r="B591" s="12"/>
    </row>
    <row r="592" spans="1:2" s="5" customFormat="1" ht="10.5">
      <c r="A592" s="18"/>
      <c r="B592" s="12"/>
    </row>
    <row r="593" spans="1:2" s="5" customFormat="1" ht="10.5">
      <c r="A593" s="18"/>
      <c r="B593" s="12"/>
    </row>
    <row r="594" spans="1:2" s="5" customFormat="1" ht="10.5">
      <c r="A594" s="18"/>
      <c r="B594" s="12"/>
    </row>
    <row r="595" spans="1:2" s="5" customFormat="1" ht="10.5">
      <c r="A595" s="18"/>
      <c r="B595" s="12"/>
    </row>
    <row r="596" spans="1:2" s="5" customFormat="1" ht="10.5">
      <c r="A596" s="18"/>
      <c r="B596" s="12"/>
    </row>
    <row r="597" spans="1:2" s="5" customFormat="1" ht="10.5">
      <c r="A597" s="18"/>
      <c r="B597" s="12"/>
    </row>
    <row r="598" spans="1:2" s="5" customFormat="1" ht="10.5">
      <c r="A598" s="18"/>
      <c r="B598" s="12"/>
    </row>
    <row r="599" spans="1:2" s="5" customFormat="1" ht="10.5">
      <c r="A599" s="18"/>
      <c r="B599" s="12"/>
    </row>
    <row r="600" spans="1:2" s="5" customFormat="1" ht="10.5">
      <c r="A600" s="18"/>
      <c r="B600" s="12"/>
    </row>
    <row r="601" spans="1:2" s="5" customFormat="1" ht="10.5">
      <c r="A601" s="18"/>
      <c r="B601" s="12"/>
    </row>
    <row r="602" spans="1:2" s="5" customFormat="1" ht="10.5">
      <c r="A602" s="18"/>
      <c r="B602" s="12"/>
    </row>
    <row r="603" spans="1:2" s="5" customFormat="1" ht="10.5">
      <c r="A603" s="18"/>
      <c r="B603" s="12"/>
    </row>
    <row r="604" spans="1:2" s="5" customFormat="1" ht="10.5">
      <c r="A604" s="18"/>
      <c r="B604" s="12"/>
    </row>
    <row r="605" spans="1:2" s="5" customFormat="1" ht="10.5">
      <c r="A605" s="18"/>
      <c r="B605" s="12"/>
    </row>
    <row r="606" spans="1:2" s="5" customFormat="1" ht="10.5">
      <c r="A606" s="18"/>
      <c r="B606" s="12"/>
    </row>
    <row r="607" spans="1:2" s="5" customFormat="1" ht="10.5">
      <c r="A607" s="18"/>
      <c r="B607" s="12"/>
    </row>
    <row r="608" spans="1:2" s="5" customFormat="1" ht="10.5">
      <c r="A608" s="18"/>
      <c r="B608" s="12"/>
    </row>
    <row r="609" spans="1:2" s="5" customFormat="1" ht="10.5">
      <c r="A609" s="18"/>
      <c r="B609" s="12"/>
    </row>
    <row r="610" spans="1:2" s="5" customFormat="1" ht="10.5">
      <c r="A610" s="18"/>
      <c r="B610" s="12"/>
    </row>
    <row r="611" spans="1:2" s="5" customFormat="1" ht="10.5">
      <c r="A611" s="18"/>
      <c r="B611" s="12"/>
    </row>
    <row r="612" spans="1:2" s="5" customFormat="1" ht="10.5">
      <c r="A612" s="18"/>
      <c r="B612" s="12"/>
    </row>
    <row r="613" spans="1:2" s="5" customFormat="1" ht="10.5">
      <c r="A613" s="18"/>
      <c r="B613" s="12"/>
    </row>
    <row r="614" spans="1:2" s="5" customFormat="1" ht="10.5">
      <c r="A614" s="18"/>
      <c r="B614" s="12"/>
    </row>
    <row r="615" spans="1:2" s="5" customFormat="1" ht="10.5">
      <c r="A615" s="18"/>
      <c r="B615" s="12"/>
    </row>
    <row r="616" spans="1:2" s="5" customFormat="1" ht="10.5">
      <c r="A616" s="18"/>
      <c r="B616" s="12"/>
    </row>
    <row r="617" spans="1:2" s="5" customFormat="1" ht="10.5">
      <c r="A617" s="18"/>
      <c r="B617" s="12"/>
    </row>
    <row r="618" spans="1:2" s="5" customFormat="1" ht="10.5">
      <c r="A618" s="18"/>
      <c r="B618" s="12"/>
    </row>
    <row r="619" spans="1:2" s="5" customFormat="1" ht="10.5">
      <c r="A619" s="18"/>
      <c r="B619" s="12"/>
    </row>
    <row r="620" spans="1:2" s="5" customFormat="1" ht="10.5">
      <c r="A620" s="18"/>
      <c r="B620" s="12"/>
    </row>
    <row r="621" spans="1:2" s="5" customFormat="1" ht="10.5">
      <c r="A621" s="18"/>
      <c r="B621" s="12"/>
    </row>
    <row r="622" spans="1:2" s="5" customFormat="1" ht="10.5">
      <c r="A622" s="18"/>
      <c r="B622" s="12"/>
    </row>
    <row r="623" spans="1:2" s="5" customFormat="1" ht="10.5">
      <c r="A623" s="18"/>
      <c r="B623" s="12"/>
    </row>
    <row r="624" spans="1:2" s="5" customFormat="1" ht="10.5">
      <c r="A624" s="18"/>
      <c r="B624" s="12"/>
    </row>
    <row r="625" spans="1:2" s="5" customFormat="1" ht="10.5">
      <c r="A625" s="18"/>
      <c r="B625" s="12"/>
    </row>
    <row r="626" spans="1:2" s="5" customFormat="1" ht="10.5">
      <c r="A626" s="18"/>
      <c r="B626" s="12"/>
    </row>
    <row r="627" spans="1:2" s="5" customFormat="1" ht="10.5">
      <c r="A627" s="18"/>
      <c r="B627" s="12"/>
    </row>
    <row r="628" spans="1:2" s="5" customFormat="1" ht="10.5">
      <c r="A628" s="18"/>
      <c r="B628" s="12"/>
    </row>
    <row r="629" spans="1:2" s="5" customFormat="1" ht="10.5">
      <c r="A629" s="18"/>
      <c r="B629" s="12"/>
    </row>
    <row r="630" spans="1:2" s="5" customFormat="1" ht="10.5">
      <c r="A630" s="18"/>
      <c r="B630" s="12"/>
    </row>
    <row r="631" spans="1:2" s="5" customFormat="1" ht="10.5">
      <c r="A631" s="18"/>
      <c r="B631" s="12"/>
    </row>
    <row r="632" spans="1:2" s="5" customFormat="1" ht="10.5">
      <c r="A632" s="18"/>
      <c r="B632" s="12"/>
    </row>
    <row r="633" spans="1:2" s="5" customFormat="1" ht="10.5">
      <c r="A633" s="18"/>
      <c r="B633" s="12"/>
    </row>
    <row r="634" spans="1:2" s="5" customFormat="1" ht="10.5">
      <c r="A634" s="18"/>
      <c r="B634" s="12"/>
    </row>
    <row r="635" spans="1:2" s="5" customFormat="1" ht="10.5">
      <c r="A635" s="18"/>
      <c r="B635" s="12"/>
    </row>
    <row r="636" spans="1:2" s="5" customFormat="1" ht="10.5">
      <c r="A636" s="18"/>
      <c r="B636" s="12"/>
    </row>
    <row r="637" spans="1:2" s="5" customFormat="1" ht="10.5">
      <c r="A637" s="18"/>
      <c r="B637" s="12"/>
    </row>
    <row r="638" spans="1:2" s="5" customFormat="1" ht="10.5">
      <c r="A638" s="18"/>
      <c r="B638" s="12"/>
    </row>
    <row r="639" spans="1:2" s="5" customFormat="1" ht="10.5">
      <c r="A639" s="18"/>
      <c r="B639" s="12"/>
    </row>
    <row r="640" spans="1:2" s="5" customFormat="1" ht="10.5">
      <c r="A640" s="18"/>
      <c r="B640" s="12"/>
    </row>
    <row r="641" spans="1:2" s="5" customFormat="1" ht="10.5">
      <c r="A641" s="18"/>
      <c r="B641" s="12"/>
    </row>
    <row r="642" spans="1:2" s="5" customFormat="1" ht="10.5">
      <c r="A642" s="18"/>
      <c r="B642" s="12"/>
    </row>
    <row r="643" spans="1:2" s="5" customFormat="1" ht="10.5">
      <c r="A643" s="18"/>
      <c r="B643" s="12"/>
    </row>
    <row r="644" spans="1:2" s="5" customFormat="1" ht="10.5">
      <c r="A644" s="18"/>
      <c r="B644" s="12"/>
    </row>
    <row r="645" spans="1:2" s="5" customFormat="1" ht="10.5">
      <c r="A645" s="18"/>
      <c r="B645" s="12"/>
    </row>
    <row r="646" spans="1:2" s="5" customFormat="1" ht="10.5">
      <c r="A646" s="18"/>
      <c r="B646" s="12"/>
    </row>
    <row r="647" spans="1:2" s="5" customFormat="1" ht="10.5">
      <c r="A647" s="18"/>
      <c r="B647" s="12"/>
    </row>
    <row r="648" spans="1:2" s="5" customFormat="1" ht="10.5">
      <c r="A648" s="18"/>
      <c r="B648" s="12"/>
    </row>
    <row r="649" spans="1:2" s="5" customFormat="1" ht="10.5">
      <c r="A649" s="18"/>
      <c r="B649" s="12"/>
    </row>
    <row r="650" spans="1:2" s="5" customFormat="1" ht="10.5">
      <c r="A650" s="18"/>
      <c r="B650" s="12"/>
    </row>
    <row r="651" spans="1:2" s="5" customFormat="1" ht="10.5">
      <c r="A651" s="18"/>
      <c r="B651" s="12"/>
    </row>
    <row r="652" spans="1:2" s="5" customFormat="1" ht="10.5">
      <c r="A652" s="18"/>
      <c r="B652" s="12"/>
    </row>
    <row r="653" spans="1:2" s="5" customFormat="1" ht="10.5">
      <c r="A653" s="18"/>
      <c r="B653" s="12"/>
    </row>
    <row r="654" spans="1:15" ht="10.5">
      <c r="A654" s="18"/>
      <c r="B654" s="12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</row>
    <row r="655" spans="1:15" ht="10.5">
      <c r="A655" s="18"/>
      <c r="B655" s="12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</row>
    <row r="656" spans="1:15" ht="10.5">
      <c r="A656" s="18"/>
      <c r="B656" s="12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</row>
    <row r="657" spans="1:15" ht="10.5">
      <c r="A657" s="18"/>
      <c r="B657" s="12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</row>
    <row r="658" spans="1:15" ht="10.5">
      <c r="A658" s="18"/>
      <c r="B658" s="12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</row>
    <row r="659" spans="1:15" ht="10.5">
      <c r="A659" s="18"/>
      <c r="B659" s="12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</row>
    <row r="660" spans="1:15" ht="10.5">
      <c r="A660" s="18"/>
      <c r="B660" s="12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</row>
    <row r="661" spans="1:15" ht="10.5">
      <c r="A661" s="18"/>
      <c r="B661" s="12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</row>
    <row r="662" spans="1:15" ht="10.5">
      <c r="A662" s="18"/>
      <c r="B662" s="12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</row>
    <row r="663" spans="1:15" ht="10.5">
      <c r="A663" s="18"/>
      <c r="B663" s="12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</row>
    <row r="664" spans="1:15" ht="10.5">
      <c r="A664" s="18"/>
      <c r="B664" s="12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</row>
    <row r="665" spans="1:15" ht="10.5">
      <c r="A665" s="18"/>
      <c r="B665" s="12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</row>
    <row r="666" spans="1:15" ht="10.5">
      <c r="A666" s="18"/>
      <c r="B666" s="12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</row>
    <row r="667" spans="1:15" ht="10.5">
      <c r="A667" s="18"/>
      <c r="B667" s="12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</row>
    <row r="668" spans="1:15" ht="10.5">
      <c r="A668" s="18"/>
      <c r="B668" s="12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</row>
    <row r="669" spans="1:15" ht="10.5">
      <c r="A669" s="18"/>
      <c r="B669" s="12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</row>
    <row r="670" spans="1:15" ht="10.5">
      <c r="A670" s="18"/>
      <c r="B670" s="12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</row>
    <row r="671" spans="1:15" ht="10.5">
      <c r="A671" s="18"/>
      <c r="B671" s="12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</row>
    <row r="672" spans="1:15" ht="10.5">
      <c r="A672" s="18"/>
      <c r="B672" s="12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</row>
    <row r="673" spans="1:15" ht="10.5">
      <c r="A673" s="18"/>
      <c r="B673" s="12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</row>
    <row r="674" spans="1:15" ht="10.5">
      <c r="A674" s="18"/>
      <c r="B674" s="12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</row>
    <row r="675" spans="1:15" ht="10.5">
      <c r="A675" s="18"/>
      <c r="B675" s="12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</row>
    <row r="676" spans="1:15" ht="10.5">
      <c r="A676" s="18"/>
      <c r="B676" s="1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</row>
    <row r="677" spans="1:15" ht="10.5">
      <c r="A677" s="18"/>
      <c r="B677" s="1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</row>
    <row r="678" spans="1:15" ht="10.5">
      <c r="A678" s="18"/>
      <c r="B678" s="1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</row>
    <row r="679" spans="1:15" ht="10.5">
      <c r="A679" s="18"/>
      <c r="B679" s="1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</row>
    <row r="680" spans="1:15" ht="10.5">
      <c r="A680" s="18"/>
      <c r="B680" s="1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</row>
    <row r="681" spans="1:15" ht="10.5">
      <c r="A681" s="18"/>
      <c r="B681" s="1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</row>
    <row r="682" spans="1:15" ht="10.5">
      <c r="A682" s="18"/>
      <c r="B682" s="1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</row>
    <row r="683" spans="1:15" ht="10.5">
      <c r="A683" s="18"/>
      <c r="B683" s="1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</row>
    <row r="684" spans="1:15" ht="10.5">
      <c r="A684" s="18"/>
      <c r="B684" s="1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</row>
    <row r="685" spans="1:15" ht="10.5">
      <c r="A685" s="18"/>
      <c r="B685" s="1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</row>
    <row r="686" spans="1:15" ht="10.5">
      <c r="A686" s="18"/>
      <c r="B686" s="1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</row>
    <row r="687" spans="1:15" ht="10.5">
      <c r="A687" s="18"/>
      <c r="B687" s="12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</row>
    <row r="688" spans="1:15" ht="10.5">
      <c r="A688" s="18"/>
      <c r="B688" s="12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</row>
    <row r="689" spans="1:15" ht="10.5">
      <c r="A689" s="18"/>
      <c r="B689" s="12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</row>
    <row r="690" spans="1:15" ht="10.5">
      <c r="A690" s="18"/>
      <c r="B690" s="12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</row>
    <row r="691" spans="1:15" ht="10.5">
      <c r="A691" s="18"/>
      <c r="B691" s="12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</row>
    <row r="692" spans="1:15" ht="10.5">
      <c r="A692" s="18"/>
      <c r="B692" s="12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</row>
    <row r="693" spans="1:15" ht="10.5">
      <c r="A693" s="18"/>
      <c r="B693" s="12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</row>
    <row r="694" spans="1:15" ht="10.5">
      <c r="A694" s="18"/>
      <c r="B694" s="12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</row>
    <row r="695" spans="1:15" ht="10.5">
      <c r="A695" s="18"/>
      <c r="B695" s="12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</row>
    <row r="696" spans="1:15" ht="10.5">
      <c r="A696" s="18"/>
      <c r="B696" s="12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</row>
    <row r="697" spans="1:15" ht="10.5">
      <c r="A697" s="18"/>
      <c r="B697" s="12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</row>
    <row r="698" spans="1:15" ht="10.5">
      <c r="A698" s="18"/>
      <c r="B698" s="12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</row>
    <row r="699" spans="1:15" ht="10.5">
      <c r="A699" s="18"/>
      <c r="B699" s="12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</row>
    <row r="700" spans="1:15" ht="10.5">
      <c r="A700" s="18"/>
      <c r="B700" s="12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</row>
    <row r="701" spans="1:15" ht="10.5">
      <c r="A701" s="18"/>
      <c r="B701" s="12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</row>
    <row r="702" spans="1:15" ht="10.5">
      <c r="A702" s="18"/>
      <c r="B702" s="12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</row>
    <row r="703" spans="1:15" ht="10.5">
      <c r="A703" s="18"/>
      <c r="B703" s="12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</row>
    <row r="704" spans="1:15" ht="10.5">
      <c r="A704" s="18"/>
      <c r="B704" s="12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</row>
    <row r="705" spans="1:15" ht="10.5">
      <c r="A705" s="18"/>
      <c r="B705" s="12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</row>
    <row r="706" spans="1:15" ht="10.5">
      <c r="A706" s="18"/>
      <c r="B706" s="12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</row>
    <row r="707" spans="1:15" ht="10.5">
      <c r="A707" s="18"/>
      <c r="B707" s="12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</row>
    <row r="708" spans="1:15" ht="10.5">
      <c r="A708" s="18"/>
      <c r="B708" s="12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</row>
    <row r="709" spans="1:15" ht="10.5">
      <c r="A709" s="18"/>
      <c r="B709" s="12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</row>
    <row r="710" spans="1:15" ht="10.5">
      <c r="A710" s="18"/>
      <c r="B710" s="12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</row>
    <row r="711" spans="1:15" ht="10.5">
      <c r="A711" s="18"/>
      <c r="B711" s="12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</row>
    <row r="712" spans="1:15" ht="10.5">
      <c r="A712" s="18"/>
      <c r="B712" s="12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</row>
    <row r="713" spans="1:15" ht="10.5">
      <c r="A713" s="18"/>
      <c r="B713" s="12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</row>
    <row r="714" spans="1:15" ht="10.5">
      <c r="A714" s="18"/>
      <c r="B714" s="12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</row>
    <row r="715" spans="1:15" ht="10.5">
      <c r="A715" s="18"/>
      <c r="B715" s="12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</row>
    <row r="716" spans="1:15" ht="10.5">
      <c r="A716" s="18"/>
      <c r="B716" s="12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</row>
    <row r="717" spans="1:15" ht="10.5">
      <c r="A717" s="18"/>
      <c r="B717" s="12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</row>
    <row r="718" spans="1:15" ht="10.5">
      <c r="A718" s="18"/>
      <c r="B718" s="12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</row>
    <row r="719" spans="1:15" ht="10.5">
      <c r="A719" s="18"/>
      <c r="B719" s="12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</row>
    <row r="720" spans="1:15" ht="10.5">
      <c r="A720" s="18"/>
      <c r="B720" s="12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</row>
    <row r="721" spans="1:15" ht="10.5">
      <c r="A721" s="18"/>
      <c r="B721" s="12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</row>
    <row r="722" spans="1:15" ht="10.5">
      <c r="A722" s="18"/>
      <c r="B722" s="12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</row>
    <row r="723" spans="1:15" ht="10.5">
      <c r="A723" s="18"/>
      <c r="B723" s="12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</row>
    <row r="724" spans="1:15" ht="10.5">
      <c r="A724" s="18"/>
      <c r="B724" s="12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</row>
    <row r="725" spans="1:15" ht="10.5">
      <c r="A725" s="18"/>
      <c r="B725" s="12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</row>
    <row r="726" spans="1:15" ht="10.5">
      <c r="A726" s="18"/>
      <c r="B726" s="12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</row>
    <row r="727" spans="1:15" ht="10.5">
      <c r="A727" s="18"/>
      <c r="B727" s="12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</row>
    <row r="728" spans="1:15" ht="10.5">
      <c r="A728" s="18"/>
      <c r="B728" s="12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</row>
    <row r="729" spans="1:15" ht="10.5">
      <c r="A729" s="18"/>
      <c r="B729" s="12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</row>
    <row r="730" spans="1:15" ht="10.5">
      <c r="A730" s="18"/>
      <c r="B730" s="12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</row>
    <row r="731" spans="1:15" ht="10.5">
      <c r="A731" s="18"/>
      <c r="B731" s="12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</row>
    <row r="732" spans="1:15" ht="10.5">
      <c r="A732" s="18"/>
      <c r="B732" s="12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</row>
    <row r="733" spans="1:15" ht="10.5">
      <c r="A733" s="18"/>
      <c r="B733" s="12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</row>
    <row r="734" spans="1:15" ht="10.5">
      <c r="A734" s="18"/>
      <c r="B734" s="12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</row>
    <row r="735" spans="1:15" ht="10.5">
      <c r="A735" s="18"/>
      <c r="B735" s="12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</row>
    <row r="736" spans="1:15" ht="10.5">
      <c r="A736" s="18"/>
      <c r="B736" s="12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</row>
    <row r="737" spans="1:15" ht="10.5">
      <c r="A737" s="18"/>
      <c r="B737" s="12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</row>
    <row r="738" spans="1:15" ht="10.5">
      <c r="A738" s="18"/>
      <c r="B738" s="12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</row>
    <row r="739" spans="1:15" ht="10.5">
      <c r="A739" s="18"/>
      <c r="B739" s="12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</row>
    <row r="740" spans="1:15" ht="10.5">
      <c r="A740" s="18"/>
      <c r="B740" s="12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</row>
    <row r="741" spans="1:15" ht="10.5">
      <c r="A741" s="18"/>
      <c r="B741" s="12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</row>
    <row r="742" spans="1:15" ht="10.5">
      <c r="A742" s="18"/>
      <c r="B742" s="12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</row>
    <row r="743" spans="1:15" ht="10.5">
      <c r="A743" s="18"/>
      <c r="B743" s="12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</row>
    <row r="744" spans="1:15" ht="10.5">
      <c r="A744" s="18"/>
      <c r="B744" s="12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</row>
    <row r="745" spans="1:15" ht="10.5">
      <c r="A745" s="18"/>
      <c r="B745" s="12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</row>
    <row r="746" spans="1:15" ht="10.5">
      <c r="A746" s="18"/>
      <c r="B746" s="12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</row>
    <row r="747" spans="1:15" ht="10.5">
      <c r="A747" s="18"/>
      <c r="B747" s="12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</row>
    <row r="748" spans="1:15" ht="10.5">
      <c r="A748" s="18"/>
      <c r="B748" s="12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</row>
    <row r="749" spans="1:15" ht="10.5">
      <c r="A749" s="18"/>
      <c r="B749" s="12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</row>
  </sheetData>
  <mergeCells count="6">
    <mergeCell ref="N1:O1"/>
    <mergeCell ref="J1:K1"/>
    <mergeCell ref="D1:E1"/>
    <mergeCell ref="F1:G1"/>
    <mergeCell ref="H1:I1"/>
    <mergeCell ref="L1:M1"/>
  </mergeCells>
  <printOptions/>
  <pageMargins left="0.75" right="0.75" top="1.25" bottom="1" header="0.5" footer="0.5"/>
  <pageSetup horizontalDpi="600" verticalDpi="600" orientation="portrait" scale="96" r:id="rId1"/>
  <headerFooter alignWithMargins="0">
    <oddHeader>&amp;CThe University of Alabama in Huntsville
Table 4.4 Degrees Awarded - Master's Programs
</oddHeader>
    <oddFooter>&amp;L&amp;8Office of Institutional Research 
&amp;F (das)&amp;R&amp;8* Race: W = White; A-A = African-American; H = Hispanic;
A/PI = Asian/Pacific Islander; NRA = Nonresident Alien
UNK = Unknown
</oddFooter>
  </headerFooter>
  <rowBreaks count="3" manualBreakCount="3">
    <brk id="50" max="255" man="1"/>
    <brk id="106" max="255" man="1"/>
    <brk id="1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35"/>
  <sheetViews>
    <sheetView workbookViewId="0" topLeftCell="A1">
      <pane ySplit="2" topLeftCell="BM3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21.00390625" style="11" customWidth="1"/>
    <col min="2" max="2" width="10.57421875" style="13" customWidth="1"/>
    <col min="3" max="3" width="6.28125" style="3" customWidth="1"/>
    <col min="4" max="15" width="4.7109375" style="3" customWidth="1"/>
    <col min="16" max="16384" width="9.140625" style="3" customWidth="1"/>
  </cols>
  <sheetData>
    <row r="1" spans="1:16" ht="22.5">
      <c r="A1" s="20" t="s">
        <v>0</v>
      </c>
      <c r="B1" s="21" t="s">
        <v>1</v>
      </c>
      <c r="C1" s="22" t="s">
        <v>2</v>
      </c>
      <c r="D1" s="143" t="s">
        <v>39</v>
      </c>
      <c r="E1" s="144"/>
      <c r="F1" s="143" t="s">
        <v>40</v>
      </c>
      <c r="G1" s="144"/>
      <c r="H1" s="143" t="s">
        <v>41</v>
      </c>
      <c r="I1" s="144"/>
      <c r="J1" s="152" t="s">
        <v>70</v>
      </c>
      <c r="K1" s="144"/>
      <c r="L1" s="143" t="s">
        <v>137</v>
      </c>
      <c r="M1" s="144"/>
      <c r="N1" s="151" t="s">
        <v>3</v>
      </c>
      <c r="O1" s="149"/>
      <c r="P1" s="80"/>
    </row>
    <row r="2" spans="1:16" ht="11.25">
      <c r="A2" s="20"/>
      <c r="B2" s="21"/>
      <c r="C2" s="31"/>
      <c r="D2" s="26" t="s">
        <v>4</v>
      </c>
      <c r="E2" s="27" t="s">
        <v>5</v>
      </c>
      <c r="F2" s="24" t="s">
        <v>4</v>
      </c>
      <c r="G2" s="25" t="s">
        <v>5</v>
      </c>
      <c r="H2" s="26" t="s">
        <v>4</v>
      </c>
      <c r="I2" s="27" t="s">
        <v>5</v>
      </c>
      <c r="J2" s="23" t="s">
        <v>4</v>
      </c>
      <c r="K2" s="27" t="s">
        <v>5</v>
      </c>
      <c r="L2" s="23" t="s">
        <v>4</v>
      </c>
      <c r="M2" s="27" t="s">
        <v>5</v>
      </c>
      <c r="N2" s="26" t="s">
        <v>4</v>
      </c>
      <c r="O2" s="57" t="s">
        <v>5</v>
      </c>
      <c r="P2" s="80"/>
    </row>
    <row r="3" spans="1:16" ht="22.5">
      <c r="A3" s="30" t="s">
        <v>62</v>
      </c>
      <c r="B3" s="21">
        <v>2001</v>
      </c>
      <c r="C3" s="31" t="s">
        <v>6</v>
      </c>
      <c r="D3" s="26"/>
      <c r="E3" s="27"/>
      <c r="F3" s="24"/>
      <c r="G3" s="25"/>
      <c r="H3" s="26"/>
      <c r="I3" s="27"/>
      <c r="J3" s="23"/>
      <c r="K3" s="27"/>
      <c r="L3" s="88">
        <v>1</v>
      </c>
      <c r="M3" s="35">
        <v>0</v>
      </c>
      <c r="N3" s="26">
        <f aca="true" t="shared" si="0" ref="N3:N8">AVERAGE(L3)</f>
        <v>1</v>
      </c>
      <c r="O3" s="24">
        <f aca="true" t="shared" si="1" ref="O3:O8">AVERAGE(M3)</f>
        <v>0</v>
      </c>
      <c r="P3" s="80"/>
    </row>
    <row r="4" spans="1:16" ht="11.25">
      <c r="A4" s="20"/>
      <c r="B4" s="21"/>
      <c r="C4" s="31" t="s">
        <v>7</v>
      </c>
      <c r="D4" s="26"/>
      <c r="E4" s="27"/>
      <c r="F4" s="24"/>
      <c r="G4" s="25"/>
      <c r="H4" s="26"/>
      <c r="I4" s="27"/>
      <c r="J4" s="23"/>
      <c r="K4" s="27"/>
      <c r="L4" s="88">
        <v>0</v>
      </c>
      <c r="M4" s="35">
        <v>0</v>
      </c>
      <c r="N4" s="34">
        <f t="shared" si="0"/>
        <v>0</v>
      </c>
      <c r="O4" s="32">
        <f t="shared" si="1"/>
        <v>0</v>
      </c>
      <c r="P4" s="80"/>
    </row>
    <row r="5" spans="1:16" ht="11.25">
      <c r="A5" s="20"/>
      <c r="B5" s="21"/>
      <c r="C5" s="31" t="s">
        <v>8</v>
      </c>
      <c r="D5" s="26"/>
      <c r="E5" s="27"/>
      <c r="F5" s="24"/>
      <c r="G5" s="25"/>
      <c r="H5" s="26"/>
      <c r="I5" s="27"/>
      <c r="J5" s="23"/>
      <c r="K5" s="27"/>
      <c r="L5" s="88">
        <v>0</v>
      </c>
      <c r="M5" s="35">
        <v>0</v>
      </c>
      <c r="N5" s="34">
        <f t="shared" si="0"/>
        <v>0</v>
      </c>
      <c r="O5" s="32">
        <f t="shared" si="1"/>
        <v>0</v>
      </c>
      <c r="P5" s="80"/>
    </row>
    <row r="6" spans="1:16" ht="11.25">
      <c r="A6" s="20"/>
      <c r="B6" s="21"/>
      <c r="C6" s="31" t="s">
        <v>9</v>
      </c>
      <c r="D6" s="26"/>
      <c r="E6" s="27"/>
      <c r="F6" s="24"/>
      <c r="G6" s="25"/>
      <c r="H6" s="26"/>
      <c r="I6" s="27"/>
      <c r="J6" s="23"/>
      <c r="K6" s="27"/>
      <c r="L6" s="88">
        <v>0</v>
      </c>
      <c r="M6" s="35">
        <v>0</v>
      </c>
      <c r="N6" s="34">
        <f t="shared" si="0"/>
        <v>0</v>
      </c>
      <c r="O6" s="32">
        <f t="shared" si="1"/>
        <v>0</v>
      </c>
      <c r="P6" s="80"/>
    </row>
    <row r="7" spans="1:16" ht="11.25">
      <c r="A7" s="20"/>
      <c r="B7" s="21"/>
      <c r="C7" s="31" t="s">
        <v>10</v>
      </c>
      <c r="D7" s="26"/>
      <c r="E7" s="27"/>
      <c r="F7" s="24"/>
      <c r="G7" s="25"/>
      <c r="H7" s="26"/>
      <c r="I7" s="27"/>
      <c r="J7" s="23"/>
      <c r="K7" s="27"/>
      <c r="L7" s="88">
        <v>0</v>
      </c>
      <c r="M7" s="35">
        <v>0</v>
      </c>
      <c r="N7" s="34">
        <f t="shared" si="0"/>
        <v>0</v>
      </c>
      <c r="O7" s="32">
        <f t="shared" si="1"/>
        <v>0</v>
      </c>
      <c r="P7" s="80"/>
    </row>
    <row r="8" spans="1:16" ht="11.25">
      <c r="A8" s="20"/>
      <c r="B8" s="21"/>
      <c r="C8" s="31" t="s">
        <v>11</v>
      </c>
      <c r="D8" s="26"/>
      <c r="E8" s="27"/>
      <c r="F8" s="24"/>
      <c r="G8" s="25"/>
      <c r="H8" s="26"/>
      <c r="I8" s="27"/>
      <c r="J8" s="23"/>
      <c r="K8" s="27"/>
      <c r="L8" s="88">
        <v>0</v>
      </c>
      <c r="M8" s="35">
        <v>0</v>
      </c>
      <c r="N8" s="34">
        <f t="shared" si="0"/>
        <v>0</v>
      </c>
      <c r="O8" s="32">
        <f t="shared" si="1"/>
        <v>0</v>
      </c>
      <c r="P8" s="80"/>
    </row>
    <row r="9" spans="1:16" ht="11.25">
      <c r="A9" s="20"/>
      <c r="B9" s="21"/>
      <c r="C9" s="22" t="s">
        <v>27</v>
      </c>
      <c r="D9" s="26"/>
      <c r="E9" s="27"/>
      <c r="F9" s="24"/>
      <c r="G9" s="25"/>
      <c r="H9" s="26"/>
      <c r="I9" s="27"/>
      <c r="J9" s="23"/>
      <c r="K9" s="27"/>
      <c r="L9" s="88">
        <f>SUM(L3:L8)</f>
        <v>1</v>
      </c>
      <c r="M9" s="35">
        <f>SUM(M3:M8)</f>
        <v>0</v>
      </c>
      <c r="N9" s="26">
        <f>AVERAGE(L9,J9,H9,F9,D9)</f>
        <v>1</v>
      </c>
      <c r="O9" s="24">
        <f>AVERAGE(M9,K9,I9,G9,E9)</f>
        <v>0</v>
      </c>
      <c r="P9" s="80"/>
    </row>
    <row r="10" spans="1:16" ht="11.25">
      <c r="A10" s="20"/>
      <c r="B10" s="21"/>
      <c r="C10" s="22"/>
      <c r="D10" s="26"/>
      <c r="E10" s="27"/>
      <c r="F10" s="24"/>
      <c r="G10" s="25"/>
      <c r="H10" s="26"/>
      <c r="I10" s="27"/>
      <c r="J10" s="23"/>
      <c r="K10" s="27"/>
      <c r="L10" s="26"/>
      <c r="M10" s="27"/>
      <c r="N10" s="26"/>
      <c r="O10" s="24"/>
      <c r="P10" s="80"/>
    </row>
    <row r="11" spans="1:16" ht="11.25">
      <c r="A11" s="55" t="s">
        <v>12</v>
      </c>
      <c r="B11" s="21">
        <v>2001</v>
      </c>
      <c r="C11" s="31" t="s">
        <v>6</v>
      </c>
      <c r="D11" s="39"/>
      <c r="E11" s="40"/>
      <c r="F11" s="38"/>
      <c r="G11" s="31"/>
      <c r="H11" s="39"/>
      <c r="I11" s="40"/>
      <c r="J11" s="85">
        <v>0</v>
      </c>
      <c r="K11" s="40">
        <v>0</v>
      </c>
      <c r="L11" s="85">
        <v>0</v>
      </c>
      <c r="M11" s="40">
        <v>0</v>
      </c>
      <c r="N11" s="39">
        <f aca="true" t="shared" si="2" ref="N11:N76">AVERAGE(J11,H11,F11,D11,L11)</f>
        <v>0</v>
      </c>
      <c r="O11" s="62">
        <f>AVERAGE(K11,I11,G11,E11,M11)</f>
        <v>0</v>
      </c>
      <c r="P11" s="80"/>
    </row>
    <row r="12" spans="1:16" ht="11.25">
      <c r="A12" s="30"/>
      <c r="B12" s="21"/>
      <c r="C12" s="31" t="s">
        <v>7</v>
      </c>
      <c r="D12" s="39"/>
      <c r="E12" s="40"/>
      <c r="F12" s="38"/>
      <c r="G12" s="31"/>
      <c r="H12" s="39"/>
      <c r="I12" s="40"/>
      <c r="J12" s="85">
        <v>0</v>
      </c>
      <c r="K12" s="40">
        <v>0</v>
      </c>
      <c r="L12" s="85">
        <v>0</v>
      </c>
      <c r="M12" s="40">
        <v>0</v>
      </c>
      <c r="N12" s="39">
        <f t="shared" si="2"/>
        <v>0</v>
      </c>
      <c r="O12" s="62">
        <f aca="true" t="shared" si="3" ref="O12:O17">AVERAGE(K12,I12,G12,E12,M12)</f>
        <v>0</v>
      </c>
      <c r="P12" s="80"/>
    </row>
    <row r="13" spans="1:16" ht="11.25">
      <c r="A13" s="30"/>
      <c r="B13" s="21"/>
      <c r="C13" s="31" t="s">
        <v>8</v>
      </c>
      <c r="D13" s="39"/>
      <c r="E13" s="40"/>
      <c r="F13" s="38"/>
      <c r="G13" s="31"/>
      <c r="H13" s="39"/>
      <c r="I13" s="40"/>
      <c r="J13" s="85">
        <v>0</v>
      </c>
      <c r="K13" s="40">
        <v>0</v>
      </c>
      <c r="L13" s="85">
        <v>0</v>
      </c>
      <c r="M13" s="40">
        <v>0</v>
      </c>
      <c r="N13" s="39">
        <f t="shared" si="2"/>
        <v>0</v>
      </c>
      <c r="O13" s="62">
        <f t="shared" si="3"/>
        <v>0</v>
      </c>
      <c r="P13" s="80"/>
    </row>
    <row r="14" spans="1:16" ht="11.25">
      <c r="A14" s="30"/>
      <c r="B14" s="21"/>
      <c r="C14" s="31" t="s">
        <v>9</v>
      </c>
      <c r="D14" s="39"/>
      <c r="E14" s="40"/>
      <c r="F14" s="38"/>
      <c r="G14" s="31"/>
      <c r="H14" s="39"/>
      <c r="I14" s="40"/>
      <c r="J14" s="85">
        <v>0</v>
      </c>
      <c r="K14" s="40">
        <v>0</v>
      </c>
      <c r="L14" s="85">
        <v>0</v>
      </c>
      <c r="M14" s="40">
        <v>0</v>
      </c>
      <c r="N14" s="39">
        <f t="shared" si="2"/>
        <v>0</v>
      </c>
      <c r="O14" s="62">
        <f t="shared" si="3"/>
        <v>0</v>
      </c>
      <c r="P14" s="80"/>
    </row>
    <row r="15" spans="1:16" ht="11.25">
      <c r="A15" s="30"/>
      <c r="B15" s="21"/>
      <c r="C15" s="31" t="s">
        <v>10</v>
      </c>
      <c r="D15" s="39"/>
      <c r="E15" s="40"/>
      <c r="F15" s="38"/>
      <c r="G15" s="31"/>
      <c r="H15" s="39"/>
      <c r="I15" s="40"/>
      <c r="J15" s="85">
        <v>0</v>
      </c>
      <c r="K15" s="40">
        <v>0</v>
      </c>
      <c r="L15" s="85">
        <v>0</v>
      </c>
      <c r="M15" s="40">
        <v>0</v>
      </c>
      <c r="N15" s="39">
        <f t="shared" si="2"/>
        <v>0</v>
      </c>
      <c r="O15" s="62">
        <f t="shared" si="3"/>
        <v>0</v>
      </c>
      <c r="P15" s="80"/>
    </row>
    <row r="16" spans="1:16" ht="11.25">
      <c r="A16" s="30"/>
      <c r="B16" s="21"/>
      <c r="C16" s="31" t="s">
        <v>11</v>
      </c>
      <c r="D16" s="39"/>
      <c r="E16" s="40"/>
      <c r="F16" s="38"/>
      <c r="G16" s="31"/>
      <c r="H16" s="39"/>
      <c r="I16" s="40"/>
      <c r="J16" s="85">
        <v>2</v>
      </c>
      <c r="K16" s="40">
        <v>0</v>
      </c>
      <c r="L16" s="85">
        <v>1</v>
      </c>
      <c r="M16" s="40">
        <v>0</v>
      </c>
      <c r="N16" s="39">
        <f t="shared" si="2"/>
        <v>1.5</v>
      </c>
      <c r="O16" s="62">
        <f t="shared" si="3"/>
        <v>0</v>
      </c>
      <c r="P16" s="80"/>
    </row>
    <row r="17" spans="1:16" s="11" customFormat="1" ht="11.25">
      <c r="A17" s="30"/>
      <c r="B17" s="21"/>
      <c r="C17" s="22" t="s">
        <v>27</v>
      </c>
      <c r="D17" s="44"/>
      <c r="E17" s="45"/>
      <c r="F17" s="43"/>
      <c r="G17" s="22"/>
      <c r="H17" s="44"/>
      <c r="I17" s="45"/>
      <c r="J17" s="86">
        <f>SUM(J11:J16)</f>
        <v>2</v>
      </c>
      <c r="K17" s="45">
        <f>SUM(K11:K16)</f>
        <v>0</v>
      </c>
      <c r="L17" s="86">
        <f>SUM(L11:L16)</f>
        <v>1</v>
      </c>
      <c r="M17" s="45">
        <f>SUM(M11:M16)</f>
        <v>0</v>
      </c>
      <c r="N17" s="44">
        <f t="shared" si="2"/>
        <v>1.5</v>
      </c>
      <c r="O17" s="20">
        <f t="shared" si="3"/>
        <v>0</v>
      </c>
      <c r="P17" s="87"/>
    </row>
    <row r="18" spans="1:16" ht="11.25">
      <c r="A18" s="20"/>
      <c r="B18" s="21"/>
      <c r="C18" s="31"/>
      <c r="D18" s="34"/>
      <c r="E18" s="35"/>
      <c r="F18" s="32"/>
      <c r="G18" s="33"/>
      <c r="H18" s="34"/>
      <c r="I18" s="35"/>
      <c r="J18" s="88"/>
      <c r="K18" s="35"/>
      <c r="L18" s="88"/>
      <c r="M18" s="35"/>
      <c r="N18" s="34"/>
      <c r="O18" s="89"/>
      <c r="P18" s="80"/>
    </row>
    <row r="19" spans="1:16" ht="11.25">
      <c r="A19" s="30" t="s">
        <v>14</v>
      </c>
      <c r="B19" s="21">
        <v>1987</v>
      </c>
      <c r="C19" s="31" t="s">
        <v>6</v>
      </c>
      <c r="D19" s="39">
        <v>0</v>
      </c>
      <c r="E19" s="40">
        <v>0</v>
      </c>
      <c r="F19" s="38">
        <v>0</v>
      </c>
      <c r="G19" s="31">
        <v>0</v>
      </c>
      <c r="H19" s="39">
        <v>0</v>
      </c>
      <c r="I19" s="40">
        <v>0</v>
      </c>
      <c r="J19" s="85">
        <v>1</v>
      </c>
      <c r="K19" s="40">
        <v>0</v>
      </c>
      <c r="L19" s="85">
        <v>0</v>
      </c>
      <c r="M19" s="40">
        <v>0</v>
      </c>
      <c r="N19" s="39">
        <f t="shared" si="2"/>
        <v>0.2</v>
      </c>
      <c r="O19" s="62">
        <f aca="true" t="shared" si="4" ref="O19:O25">AVERAGE(K19,I19,G19,E19,M19)</f>
        <v>0</v>
      </c>
      <c r="P19" s="80"/>
    </row>
    <row r="20" spans="1:16" ht="11.25">
      <c r="A20" s="30"/>
      <c r="B20" s="21"/>
      <c r="C20" s="31" t="s">
        <v>7</v>
      </c>
      <c r="D20" s="39">
        <v>0</v>
      </c>
      <c r="E20" s="40">
        <v>0</v>
      </c>
      <c r="F20" s="38">
        <v>0</v>
      </c>
      <c r="G20" s="31">
        <v>0</v>
      </c>
      <c r="H20" s="39">
        <v>0</v>
      </c>
      <c r="I20" s="40">
        <v>0</v>
      </c>
      <c r="J20" s="85">
        <v>0</v>
      </c>
      <c r="K20" s="40">
        <v>0</v>
      </c>
      <c r="L20" s="85">
        <v>0</v>
      </c>
      <c r="M20" s="40">
        <v>0</v>
      </c>
      <c r="N20" s="39">
        <f t="shared" si="2"/>
        <v>0</v>
      </c>
      <c r="O20" s="62">
        <f t="shared" si="4"/>
        <v>0</v>
      </c>
      <c r="P20" s="80"/>
    </row>
    <row r="21" spans="1:16" ht="11.25">
      <c r="A21" s="30"/>
      <c r="B21" s="21"/>
      <c r="C21" s="31" t="s">
        <v>8</v>
      </c>
      <c r="D21" s="39">
        <v>0</v>
      </c>
      <c r="E21" s="40">
        <v>0</v>
      </c>
      <c r="F21" s="38">
        <v>0</v>
      </c>
      <c r="G21" s="31">
        <v>0</v>
      </c>
      <c r="H21" s="39">
        <v>0</v>
      </c>
      <c r="I21" s="40">
        <v>0</v>
      </c>
      <c r="J21" s="85">
        <v>0</v>
      </c>
      <c r="K21" s="40">
        <v>0</v>
      </c>
      <c r="L21" s="85">
        <v>0</v>
      </c>
      <c r="M21" s="40">
        <v>0</v>
      </c>
      <c r="N21" s="39">
        <f t="shared" si="2"/>
        <v>0</v>
      </c>
      <c r="O21" s="62">
        <f t="shared" si="4"/>
        <v>0</v>
      </c>
      <c r="P21" s="80"/>
    </row>
    <row r="22" spans="1:16" ht="11.25">
      <c r="A22" s="30"/>
      <c r="B22" s="21"/>
      <c r="C22" s="31" t="s">
        <v>9</v>
      </c>
      <c r="D22" s="39">
        <v>0</v>
      </c>
      <c r="E22" s="40">
        <v>0</v>
      </c>
      <c r="F22" s="38">
        <v>0</v>
      </c>
      <c r="G22" s="31">
        <v>0</v>
      </c>
      <c r="H22" s="39">
        <v>0</v>
      </c>
      <c r="I22" s="40">
        <v>0</v>
      </c>
      <c r="J22" s="85">
        <v>0</v>
      </c>
      <c r="K22" s="40">
        <v>0</v>
      </c>
      <c r="L22" s="85">
        <v>0</v>
      </c>
      <c r="M22" s="40">
        <v>0</v>
      </c>
      <c r="N22" s="39">
        <f t="shared" si="2"/>
        <v>0</v>
      </c>
      <c r="O22" s="62">
        <f t="shared" si="4"/>
        <v>0</v>
      </c>
      <c r="P22" s="80"/>
    </row>
    <row r="23" spans="1:16" ht="11.25">
      <c r="A23" s="30"/>
      <c r="B23" s="21"/>
      <c r="C23" s="31" t="s">
        <v>10</v>
      </c>
      <c r="D23" s="39">
        <v>0</v>
      </c>
      <c r="E23" s="40">
        <v>0</v>
      </c>
      <c r="F23" s="38">
        <v>0</v>
      </c>
      <c r="G23" s="31">
        <v>0</v>
      </c>
      <c r="H23" s="39">
        <v>0</v>
      </c>
      <c r="I23" s="40">
        <v>0</v>
      </c>
      <c r="J23" s="85">
        <v>0</v>
      </c>
      <c r="K23" s="40">
        <v>0</v>
      </c>
      <c r="L23" s="85">
        <v>0</v>
      </c>
      <c r="M23" s="40">
        <v>0</v>
      </c>
      <c r="N23" s="39">
        <f t="shared" si="2"/>
        <v>0</v>
      </c>
      <c r="O23" s="62">
        <f t="shared" si="4"/>
        <v>0</v>
      </c>
      <c r="P23" s="80"/>
    </row>
    <row r="24" spans="1:16" ht="11.25">
      <c r="A24" s="30"/>
      <c r="B24" s="21"/>
      <c r="C24" s="31" t="s">
        <v>11</v>
      </c>
      <c r="D24" s="39">
        <v>0</v>
      </c>
      <c r="E24" s="40">
        <v>0</v>
      </c>
      <c r="F24" s="38">
        <v>0</v>
      </c>
      <c r="G24" s="31">
        <v>1</v>
      </c>
      <c r="H24" s="39">
        <v>2</v>
      </c>
      <c r="I24" s="40">
        <v>0</v>
      </c>
      <c r="J24" s="85">
        <v>2</v>
      </c>
      <c r="K24" s="40">
        <v>0</v>
      </c>
      <c r="L24" s="85">
        <v>1</v>
      </c>
      <c r="M24" s="40">
        <v>0</v>
      </c>
      <c r="N24" s="39">
        <f t="shared" si="2"/>
        <v>1</v>
      </c>
      <c r="O24" s="62">
        <f t="shared" si="4"/>
        <v>0.2</v>
      </c>
      <c r="P24" s="80"/>
    </row>
    <row r="25" spans="1:16" s="11" customFormat="1" ht="11.25">
      <c r="A25" s="30"/>
      <c r="B25" s="21"/>
      <c r="C25" s="22" t="s">
        <v>27</v>
      </c>
      <c r="D25" s="44">
        <f aca="true" t="shared" si="5" ref="D25:M25">SUM(D19:D24)</f>
        <v>0</v>
      </c>
      <c r="E25" s="45">
        <f t="shared" si="5"/>
        <v>0</v>
      </c>
      <c r="F25" s="43">
        <f t="shared" si="5"/>
        <v>0</v>
      </c>
      <c r="G25" s="22">
        <f t="shared" si="5"/>
        <v>1</v>
      </c>
      <c r="H25" s="44">
        <f t="shared" si="5"/>
        <v>2</v>
      </c>
      <c r="I25" s="45">
        <f t="shared" si="5"/>
        <v>0</v>
      </c>
      <c r="J25" s="86">
        <f t="shared" si="5"/>
        <v>3</v>
      </c>
      <c r="K25" s="45">
        <f t="shared" si="5"/>
        <v>0</v>
      </c>
      <c r="L25" s="86">
        <f t="shared" si="5"/>
        <v>1</v>
      </c>
      <c r="M25" s="45">
        <f t="shared" si="5"/>
        <v>0</v>
      </c>
      <c r="N25" s="44">
        <f t="shared" si="2"/>
        <v>1.2</v>
      </c>
      <c r="O25" s="20">
        <f t="shared" si="4"/>
        <v>0.2</v>
      </c>
      <c r="P25" s="87"/>
    </row>
    <row r="26" spans="1:16" ht="11.25">
      <c r="A26" s="30"/>
      <c r="B26" s="21"/>
      <c r="C26" s="31"/>
      <c r="D26" s="39"/>
      <c r="E26" s="40"/>
      <c r="F26" s="38"/>
      <c r="G26" s="31"/>
      <c r="H26" s="39"/>
      <c r="I26" s="40"/>
      <c r="J26" s="85"/>
      <c r="K26" s="40"/>
      <c r="L26" s="85"/>
      <c r="M26" s="40"/>
      <c r="N26" s="39"/>
      <c r="O26" s="62"/>
      <c r="P26" s="80"/>
    </row>
    <row r="27" spans="1:16" ht="11.25">
      <c r="A27" s="30" t="s">
        <v>15</v>
      </c>
      <c r="B27" s="21">
        <v>1971</v>
      </c>
      <c r="C27" s="31" t="s">
        <v>6</v>
      </c>
      <c r="D27" s="39">
        <v>0</v>
      </c>
      <c r="E27" s="40">
        <v>1</v>
      </c>
      <c r="F27" s="38">
        <v>3</v>
      </c>
      <c r="G27" s="31">
        <v>0</v>
      </c>
      <c r="H27" s="39">
        <v>2</v>
      </c>
      <c r="I27" s="40">
        <v>0</v>
      </c>
      <c r="J27" s="85">
        <v>1</v>
      </c>
      <c r="K27" s="40">
        <v>0</v>
      </c>
      <c r="L27" s="85">
        <v>1</v>
      </c>
      <c r="M27" s="40">
        <v>0</v>
      </c>
      <c r="N27" s="39">
        <f t="shared" si="2"/>
        <v>1.4</v>
      </c>
      <c r="O27" s="62">
        <f aca="true" t="shared" si="6" ref="O27:O33">AVERAGE(K27,I27,G27,E27,M27)</f>
        <v>0.2</v>
      </c>
      <c r="P27" s="80"/>
    </row>
    <row r="28" spans="1:16" ht="11.25">
      <c r="A28" s="30"/>
      <c r="B28" s="21"/>
      <c r="C28" s="31" t="s">
        <v>7</v>
      </c>
      <c r="D28" s="39">
        <v>0</v>
      </c>
      <c r="E28" s="40">
        <v>0</v>
      </c>
      <c r="F28" s="38">
        <v>0</v>
      </c>
      <c r="G28" s="31">
        <v>0</v>
      </c>
      <c r="H28" s="39">
        <v>0</v>
      </c>
      <c r="I28" s="40">
        <v>0</v>
      </c>
      <c r="J28" s="85">
        <v>0</v>
      </c>
      <c r="K28" s="40">
        <v>0</v>
      </c>
      <c r="L28" s="85">
        <v>0</v>
      </c>
      <c r="M28" s="40">
        <v>0</v>
      </c>
      <c r="N28" s="39">
        <f t="shared" si="2"/>
        <v>0</v>
      </c>
      <c r="O28" s="62">
        <f t="shared" si="6"/>
        <v>0</v>
      </c>
      <c r="P28" s="80"/>
    </row>
    <row r="29" spans="1:16" ht="11.25">
      <c r="A29" s="30"/>
      <c r="B29" s="21"/>
      <c r="C29" s="31" t="s">
        <v>8</v>
      </c>
      <c r="D29" s="39">
        <v>0</v>
      </c>
      <c r="E29" s="40">
        <v>0</v>
      </c>
      <c r="F29" s="38">
        <v>1</v>
      </c>
      <c r="G29" s="31">
        <v>0</v>
      </c>
      <c r="H29" s="39">
        <v>0</v>
      </c>
      <c r="I29" s="40">
        <v>0</v>
      </c>
      <c r="J29" s="85">
        <v>0</v>
      </c>
      <c r="K29" s="40">
        <v>0</v>
      </c>
      <c r="L29" s="85">
        <v>0</v>
      </c>
      <c r="M29" s="40">
        <v>0</v>
      </c>
      <c r="N29" s="39">
        <f t="shared" si="2"/>
        <v>0.2</v>
      </c>
      <c r="O29" s="62">
        <f t="shared" si="6"/>
        <v>0</v>
      </c>
      <c r="P29" s="80"/>
    </row>
    <row r="30" spans="1:16" ht="11.25">
      <c r="A30" s="30"/>
      <c r="B30" s="21"/>
      <c r="C30" s="31" t="s">
        <v>9</v>
      </c>
      <c r="D30" s="39">
        <v>2</v>
      </c>
      <c r="E30" s="40">
        <v>0</v>
      </c>
      <c r="F30" s="38">
        <v>0</v>
      </c>
      <c r="G30" s="31">
        <v>0</v>
      </c>
      <c r="H30" s="39">
        <v>0</v>
      </c>
      <c r="I30" s="40">
        <v>0</v>
      </c>
      <c r="J30" s="85">
        <v>0</v>
      </c>
      <c r="K30" s="40">
        <v>0</v>
      </c>
      <c r="L30" s="85">
        <v>0</v>
      </c>
      <c r="M30" s="40">
        <v>0</v>
      </c>
      <c r="N30" s="39">
        <f t="shared" si="2"/>
        <v>0.4</v>
      </c>
      <c r="O30" s="62">
        <f t="shared" si="6"/>
        <v>0</v>
      </c>
      <c r="P30" s="80"/>
    </row>
    <row r="31" spans="1:16" ht="11.25">
      <c r="A31" s="30"/>
      <c r="B31" s="21"/>
      <c r="C31" s="31" t="s">
        <v>10</v>
      </c>
      <c r="D31" s="39">
        <v>0</v>
      </c>
      <c r="E31" s="40">
        <v>0</v>
      </c>
      <c r="F31" s="38">
        <v>0</v>
      </c>
      <c r="G31" s="31">
        <v>0</v>
      </c>
      <c r="H31" s="39">
        <v>0</v>
      </c>
      <c r="I31" s="40">
        <v>0</v>
      </c>
      <c r="J31" s="85">
        <v>0</v>
      </c>
      <c r="K31" s="40">
        <v>0</v>
      </c>
      <c r="L31" s="85">
        <v>0</v>
      </c>
      <c r="M31" s="40">
        <v>0</v>
      </c>
      <c r="N31" s="39">
        <f t="shared" si="2"/>
        <v>0</v>
      </c>
      <c r="O31" s="62">
        <f t="shared" si="6"/>
        <v>0</v>
      </c>
      <c r="P31" s="80"/>
    </row>
    <row r="32" spans="1:16" ht="11.25">
      <c r="A32" s="30"/>
      <c r="B32" s="21"/>
      <c r="C32" s="31" t="s">
        <v>11</v>
      </c>
      <c r="D32" s="39">
        <v>1</v>
      </c>
      <c r="E32" s="40">
        <v>0</v>
      </c>
      <c r="F32" s="38">
        <v>2</v>
      </c>
      <c r="G32" s="31">
        <v>0</v>
      </c>
      <c r="H32" s="39">
        <v>3</v>
      </c>
      <c r="I32" s="40">
        <v>0</v>
      </c>
      <c r="J32" s="85">
        <v>1</v>
      </c>
      <c r="K32" s="40">
        <v>0</v>
      </c>
      <c r="L32" s="85">
        <v>2</v>
      </c>
      <c r="M32" s="40">
        <v>0</v>
      </c>
      <c r="N32" s="39">
        <f t="shared" si="2"/>
        <v>1.8</v>
      </c>
      <c r="O32" s="62">
        <f t="shared" si="6"/>
        <v>0</v>
      </c>
      <c r="P32" s="80"/>
    </row>
    <row r="33" spans="1:16" s="11" customFormat="1" ht="11.25">
      <c r="A33" s="30"/>
      <c r="B33" s="21"/>
      <c r="C33" s="22" t="s">
        <v>27</v>
      </c>
      <c r="D33" s="44">
        <f aca="true" t="shared" si="7" ref="D33:M33">SUM(D27:D32)</f>
        <v>3</v>
      </c>
      <c r="E33" s="45">
        <f t="shared" si="7"/>
        <v>1</v>
      </c>
      <c r="F33" s="43">
        <f t="shared" si="7"/>
        <v>6</v>
      </c>
      <c r="G33" s="22">
        <f t="shared" si="7"/>
        <v>0</v>
      </c>
      <c r="H33" s="44">
        <f t="shared" si="7"/>
        <v>5</v>
      </c>
      <c r="I33" s="45">
        <f t="shared" si="7"/>
        <v>0</v>
      </c>
      <c r="J33" s="86">
        <f t="shared" si="7"/>
        <v>2</v>
      </c>
      <c r="K33" s="45">
        <f t="shared" si="7"/>
        <v>0</v>
      </c>
      <c r="L33" s="86">
        <f t="shared" si="7"/>
        <v>3</v>
      </c>
      <c r="M33" s="45">
        <f t="shared" si="7"/>
        <v>0</v>
      </c>
      <c r="N33" s="44">
        <f t="shared" si="2"/>
        <v>3.8</v>
      </c>
      <c r="O33" s="20">
        <f t="shared" si="6"/>
        <v>0.2</v>
      </c>
      <c r="P33" s="87"/>
    </row>
    <row r="34" spans="1:16" ht="11.25">
      <c r="A34" s="30"/>
      <c r="B34" s="21"/>
      <c r="C34" s="31"/>
      <c r="D34" s="39"/>
      <c r="E34" s="40"/>
      <c r="F34" s="38"/>
      <c r="G34" s="31"/>
      <c r="H34" s="39"/>
      <c r="I34" s="40"/>
      <c r="J34" s="85"/>
      <c r="K34" s="40"/>
      <c r="L34" s="85"/>
      <c r="M34" s="40"/>
      <c r="N34" s="39"/>
      <c r="O34" s="62"/>
      <c r="P34" s="80"/>
    </row>
    <row r="35" spans="1:16" ht="22.5">
      <c r="A35" s="30" t="s">
        <v>28</v>
      </c>
      <c r="B35" s="21">
        <v>1971</v>
      </c>
      <c r="C35" s="31" t="s">
        <v>6</v>
      </c>
      <c r="D35" s="39">
        <v>3</v>
      </c>
      <c r="E35" s="40">
        <v>1</v>
      </c>
      <c r="F35" s="38">
        <v>1</v>
      </c>
      <c r="G35" s="31">
        <v>0</v>
      </c>
      <c r="H35" s="39">
        <v>3</v>
      </c>
      <c r="I35" s="40">
        <v>0</v>
      </c>
      <c r="J35" s="85">
        <v>3</v>
      </c>
      <c r="K35" s="40">
        <v>1</v>
      </c>
      <c r="L35" s="85">
        <v>6</v>
      </c>
      <c r="M35" s="40">
        <v>2</v>
      </c>
      <c r="N35" s="39">
        <f t="shared" si="2"/>
        <v>3.2</v>
      </c>
      <c r="O35" s="62">
        <f aca="true" t="shared" si="8" ref="O35:O41">AVERAGE(K35,I35,G35,E35,M35)</f>
        <v>0.8</v>
      </c>
      <c r="P35" s="80"/>
    </row>
    <row r="36" spans="1:16" ht="11.25">
      <c r="A36" s="30"/>
      <c r="B36" s="21"/>
      <c r="C36" s="31" t="s">
        <v>7</v>
      </c>
      <c r="D36" s="39">
        <v>0</v>
      </c>
      <c r="E36" s="40">
        <v>0</v>
      </c>
      <c r="F36" s="38">
        <v>1</v>
      </c>
      <c r="G36" s="31">
        <v>1</v>
      </c>
      <c r="H36" s="39">
        <v>0</v>
      </c>
      <c r="I36" s="40">
        <v>0</v>
      </c>
      <c r="J36" s="85">
        <v>0</v>
      </c>
      <c r="K36" s="40">
        <v>0</v>
      </c>
      <c r="L36" s="85">
        <v>0</v>
      </c>
      <c r="M36" s="40">
        <v>1</v>
      </c>
      <c r="N36" s="39">
        <f t="shared" si="2"/>
        <v>0.2</v>
      </c>
      <c r="O36" s="62">
        <f t="shared" si="8"/>
        <v>0.4</v>
      </c>
      <c r="P36" s="80"/>
    </row>
    <row r="37" spans="1:16" ht="11.25">
      <c r="A37" s="30"/>
      <c r="B37" s="21"/>
      <c r="C37" s="31" t="s">
        <v>8</v>
      </c>
      <c r="D37" s="39">
        <v>0</v>
      </c>
      <c r="E37" s="40">
        <v>0</v>
      </c>
      <c r="F37" s="38">
        <v>0</v>
      </c>
      <c r="G37" s="31">
        <v>0</v>
      </c>
      <c r="H37" s="39">
        <v>0</v>
      </c>
      <c r="I37" s="40">
        <v>0</v>
      </c>
      <c r="J37" s="85">
        <v>0</v>
      </c>
      <c r="K37" s="40">
        <v>0</v>
      </c>
      <c r="L37" s="85">
        <v>0</v>
      </c>
      <c r="M37" s="40">
        <v>0</v>
      </c>
      <c r="N37" s="39">
        <f t="shared" si="2"/>
        <v>0</v>
      </c>
      <c r="O37" s="62">
        <f t="shared" si="8"/>
        <v>0</v>
      </c>
      <c r="P37" s="80"/>
    </row>
    <row r="38" spans="1:16" ht="11.25">
      <c r="A38" s="30"/>
      <c r="B38" s="21"/>
      <c r="C38" s="31" t="s">
        <v>9</v>
      </c>
      <c r="D38" s="39">
        <v>0</v>
      </c>
      <c r="E38" s="40">
        <v>0</v>
      </c>
      <c r="F38" s="38">
        <v>0</v>
      </c>
      <c r="G38" s="31">
        <v>0</v>
      </c>
      <c r="H38" s="39">
        <v>1</v>
      </c>
      <c r="I38" s="40">
        <v>0</v>
      </c>
      <c r="J38" s="85">
        <v>0</v>
      </c>
      <c r="K38" s="40">
        <v>0</v>
      </c>
      <c r="L38" s="85">
        <v>0</v>
      </c>
      <c r="M38" s="40">
        <v>0</v>
      </c>
      <c r="N38" s="39">
        <f t="shared" si="2"/>
        <v>0.2</v>
      </c>
      <c r="O38" s="62">
        <f t="shared" si="8"/>
        <v>0</v>
      </c>
      <c r="P38" s="80"/>
    </row>
    <row r="39" spans="1:16" ht="11.25">
      <c r="A39" s="30"/>
      <c r="B39" s="21"/>
      <c r="C39" s="31" t="s">
        <v>10</v>
      </c>
      <c r="D39" s="39">
        <v>0</v>
      </c>
      <c r="E39" s="40">
        <v>0</v>
      </c>
      <c r="F39" s="38">
        <v>0</v>
      </c>
      <c r="G39" s="31">
        <v>0</v>
      </c>
      <c r="H39" s="39">
        <v>0</v>
      </c>
      <c r="I39" s="40">
        <v>0</v>
      </c>
      <c r="J39" s="85">
        <v>0</v>
      </c>
      <c r="K39" s="40">
        <v>0</v>
      </c>
      <c r="L39" s="85">
        <v>0</v>
      </c>
      <c r="M39" s="40">
        <v>0</v>
      </c>
      <c r="N39" s="39">
        <f t="shared" si="2"/>
        <v>0</v>
      </c>
      <c r="O39" s="62">
        <f t="shared" si="8"/>
        <v>0</v>
      </c>
      <c r="P39" s="80"/>
    </row>
    <row r="40" spans="1:16" ht="11.25">
      <c r="A40" s="30"/>
      <c r="B40" s="21"/>
      <c r="C40" s="31" t="s">
        <v>11</v>
      </c>
      <c r="D40" s="39">
        <v>1</v>
      </c>
      <c r="E40" s="40">
        <v>0</v>
      </c>
      <c r="F40" s="38">
        <v>0</v>
      </c>
      <c r="G40" s="31">
        <v>0</v>
      </c>
      <c r="H40" s="39">
        <v>0</v>
      </c>
      <c r="I40" s="40">
        <v>0</v>
      </c>
      <c r="J40" s="85">
        <v>0</v>
      </c>
      <c r="K40" s="40">
        <v>0</v>
      </c>
      <c r="L40" s="85">
        <v>0</v>
      </c>
      <c r="M40" s="40">
        <v>0</v>
      </c>
      <c r="N40" s="39">
        <f t="shared" si="2"/>
        <v>0.2</v>
      </c>
      <c r="O40" s="62">
        <f t="shared" si="8"/>
        <v>0</v>
      </c>
      <c r="P40" s="80"/>
    </row>
    <row r="41" spans="1:16" s="11" customFormat="1" ht="11.25">
      <c r="A41" s="20"/>
      <c r="B41" s="21"/>
      <c r="C41" s="22" t="s">
        <v>27</v>
      </c>
      <c r="D41" s="44">
        <f aca="true" t="shared" si="9" ref="D41:M41">SUM(D35:D40)</f>
        <v>4</v>
      </c>
      <c r="E41" s="45">
        <f t="shared" si="9"/>
        <v>1</v>
      </c>
      <c r="F41" s="43">
        <f t="shared" si="9"/>
        <v>2</v>
      </c>
      <c r="G41" s="22">
        <f t="shared" si="9"/>
        <v>1</v>
      </c>
      <c r="H41" s="44">
        <f t="shared" si="9"/>
        <v>4</v>
      </c>
      <c r="I41" s="45">
        <f t="shared" si="9"/>
        <v>0</v>
      </c>
      <c r="J41" s="86">
        <f t="shared" si="9"/>
        <v>3</v>
      </c>
      <c r="K41" s="45">
        <f t="shared" si="9"/>
        <v>1</v>
      </c>
      <c r="L41" s="86">
        <f t="shared" si="9"/>
        <v>6</v>
      </c>
      <c r="M41" s="45">
        <f t="shared" si="9"/>
        <v>3</v>
      </c>
      <c r="N41" s="44">
        <f t="shared" si="2"/>
        <v>3.8</v>
      </c>
      <c r="O41" s="20">
        <f t="shared" si="8"/>
        <v>1.2</v>
      </c>
      <c r="P41" s="87"/>
    </row>
    <row r="42" spans="1:16" ht="11.25">
      <c r="A42" s="20"/>
      <c r="B42" s="21"/>
      <c r="C42" s="31"/>
      <c r="D42" s="39"/>
      <c r="E42" s="40"/>
      <c r="F42" s="38"/>
      <c r="G42" s="31"/>
      <c r="H42" s="39"/>
      <c r="I42" s="40"/>
      <c r="J42" s="85"/>
      <c r="K42" s="40"/>
      <c r="L42" s="85"/>
      <c r="M42" s="40"/>
      <c r="N42" s="39"/>
      <c r="O42" s="62"/>
      <c r="P42" s="80"/>
    </row>
    <row r="43" spans="1:16" ht="11.25">
      <c r="A43" s="30" t="s">
        <v>24</v>
      </c>
      <c r="B43" s="21">
        <v>1971</v>
      </c>
      <c r="C43" s="31" t="s">
        <v>6</v>
      </c>
      <c r="D43" s="39">
        <v>2</v>
      </c>
      <c r="E43" s="40">
        <v>0</v>
      </c>
      <c r="F43" s="38">
        <v>1</v>
      </c>
      <c r="G43" s="31">
        <v>1</v>
      </c>
      <c r="H43" s="39">
        <v>2</v>
      </c>
      <c r="I43" s="40">
        <v>0</v>
      </c>
      <c r="J43" s="85">
        <v>1</v>
      </c>
      <c r="K43" s="40">
        <v>0</v>
      </c>
      <c r="L43" s="85">
        <v>2</v>
      </c>
      <c r="M43" s="40">
        <v>1</v>
      </c>
      <c r="N43" s="39">
        <f t="shared" si="2"/>
        <v>1.6</v>
      </c>
      <c r="O43" s="62">
        <f aca="true" t="shared" si="10" ref="O43:O49">AVERAGE(K43,I43,G43,E43,M43)</f>
        <v>0.4</v>
      </c>
      <c r="P43" s="80"/>
    </row>
    <row r="44" spans="1:16" ht="11.25">
      <c r="A44" s="30"/>
      <c r="B44" s="21"/>
      <c r="C44" s="31" t="s">
        <v>7</v>
      </c>
      <c r="D44" s="39">
        <v>0</v>
      </c>
      <c r="E44" s="40">
        <v>0</v>
      </c>
      <c r="F44" s="38">
        <v>0</v>
      </c>
      <c r="G44" s="31">
        <v>0</v>
      </c>
      <c r="H44" s="39">
        <v>0</v>
      </c>
      <c r="I44" s="40">
        <v>0</v>
      </c>
      <c r="J44" s="85">
        <v>0</v>
      </c>
      <c r="K44" s="40">
        <v>0</v>
      </c>
      <c r="L44" s="85">
        <v>0</v>
      </c>
      <c r="M44" s="40">
        <v>0</v>
      </c>
      <c r="N44" s="39">
        <f t="shared" si="2"/>
        <v>0</v>
      </c>
      <c r="O44" s="62">
        <f t="shared" si="10"/>
        <v>0</v>
      </c>
      <c r="P44" s="80"/>
    </row>
    <row r="45" spans="1:16" ht="11.25">
      <c r="A45" s="30"/>
      <c r="B45" s="21"/>
      <c r="C45" s="31" t="s">
        <v>8</v>
      </c>
      <c r="D45" s="39">
        <v>0</v>
      </c>
      <c r="E45" s="40">
        <v>0</v>
      </c>
      <c r="F45" s="38">
        <v>0</v>
      </c>
      <c r="G45" s="31">
        <v>0</v>
      </c>
      <c r="H45" s="39">
        <v>0</v>
      </c>
      <c r="I45" s="40">
        <v>0</v>
      </c>
      <c r="J45" s="85">
        <v>0</v>
      </c>
      <c r="K45" s="40">
        <v>0</v>
      </c>
      <c r="L45" s="85">
        <v>1</v>
      </c>
      <c r="M45" s="40">
        <v>0</v>
      </c>
      <c r="N45" s="39">
        <f t="shared" si="2"/>
        <v>0.2</v>
      </c>
      <c r="O45" s="62">
        <f t="shared" si="10"/>
        <v>0</v>
      </c>
      <c r="P45" s="80"/>
    </row>
    <row r="46" spans="1:16" ht="11.25">
      <c r="A46" s="30"/>
      <c r="B46" s="21"/>
      <c r="C46" s="31" t="s">
        <v>9</v>
      </c>
      <c r="D46" s="39">
        <v>2</v>
      </c>
      <c r="E46" s="40">
        <v>0</v>
      </c>
      <c r="F46" s="38">
        <v>0</v>
      </c>
      <c r="G46" s="31">
        <v>0</v>
      </c>
      <c r="H46" s="39">
        <v>1</v>
      </c>
      <c r="I46" s="40">
        <v>0</v>
      </c>
      <c r="J46" s="85">
        <v>0</v>
      </c>
      <c r="K46" s="40">
        <v>0</v>
      </c>
      <c r="L46" s="85">
        <v>0</v>
      </c>
      <c r="M46" s="40">
        <v>0</v>
      </c>
      <c r="N46" s="39">
        <f t="shared" si="2"/>
        <v>0.6</v>
      </c>
      <c r="O46" s="62">
        <f t="shared" si="10"/>
        <v>0</v>
      </c>
      <c r="P46" s="80"/>
    </row>
    <row r="47" spans="1:16" ht="11.25">
      <c r="A47" s="30"/>
      <c r="B47" s="21"/>
      <c r="C47" s="31" t="s">
        <v>10</v>
      </c>
      <c r="D47" s="39">
        <v>0</v>
      </c>
      <c r="E47" s="40">
        <v>0</v>
      </c>
      <c r="F47" s="38">
        <v>0</v>
      </c>
      <c r="G47" s="31">
        <v>0</v>
      </c>
      <c r="H47" s="39">
        <v>0</v>
      </c>
      <c r="I47" s="40">
        <v>0</v>
      </c>
      <c r="J47" s="85">
        <v>0</v>
      </c>
      <c r="K47" s="40">
        <v>0</v>
      </c>
      <c r="L47" s="85">
        <v>0</v>
      </c>
      <c r="M47" s="40">
        <v>0</v>
      </c>
      <c r="N47" s="39">
        <f t="shared" si="2"/>
        <v>0</v>
      </c>
      <c r="O47" s="62">
        <f t="shared" si="10"/>
        <v>0</v>
      </c>
      <c r="P47" s="80"/>
    </row>
    <row r="48" spans="1:16" ht="11.25">
      <c r="A48" s="30"/>
      <c r="B48" s="21"/>
      <c r="C48" s="31" t="s">
        <v>11</v>
      </c>
      <c r="D48" s="39">
        <v>1</v>
      </c>
      <c r="E48" s="40">
        <v>0</v>
      </c>
      <c r="F48" s="38">
        <v>2</v>
      </c>
      <c r="G48" s="31">
        <v>0</v>
      </c>
      <c r="H48" s="39">
        <v>3</v>
      </c>
      <c r="I48" s="40">
        <v>1</v>
      </c>
      <c r="J48" s="85">
        <v>2</v>
      </c>
      <c r="K48" s="40">
        <v>0</v>
      </c>
      <c r="L48" s="85">
        <v>1</v>
      </c>
      <c r="M48" s="40">
        <v>0</v>
      </c>
      <c r="N48" s="39">
        <f t="shared" si="2"/>
        <v>1.8</v>
      </c>
      <c r="O48" s="62">
        <f t="shared" si="10"/>
        <v>0.2</v>
      </c>
      <c r="P48" s="80"/>
    </row>
    <row r="49" spans="1:16" s="11" customFormat="1" ht="11.25">
      <c r="A49" s="30"/>
      <c r="B49" s="21"/>
      <c r="C49" s="22" t="s">
        <v>27</v>
      </c>
      <c r="D49" s="44">
        <f aca="true" t="shared" si="11" ref="D49:M49">SUM(D43:D48)</f>
        <v>5</v>
      </c>
      <c r="E49" s="45">
        <f t="shared" si="11"/>
        <v>0</v>
      </c>
      <c r="F49" s="43">
        <f t="shared" si="11"/>
        <v>3</v>
      </c>
      <c r="G49" s="22">
        <f t="shared" si="11"/>
        <v>1</v>
      </c>
      <c r="H49" s="44">
        <f t="shared" si="11"/>
        <v>6</v>
      </c>
      <c r="I49" s="45">
        <f t="shared" si="11"/>
        <v>1</v>
      </c>
      <c r="J49" s="86">
        <f t="shared" si="11"/>
        <v>3</v>
      </c>
      <c r="K49" s="45">
        <f t="shared" si="11"/>
        <v>0</v>
      </c>
      <c r="L49" s="86">
        <f t="shared" si="11"/>
        <v>4</v>
      </c>
      <c r="M49" s="45">
        <f t="shared" si="11"/>
        <v>1</v>
      </c>
      <c r="N49" s="44">
        <f t="shared" si="2"/>
        <v>4.2</v>
      </c>
      <c r="O49" s="20">
        <f t="shared" si="10"/>
        <v>0.6</v>
      </c>
      <c r="P49" s="87"/>
    </row>
    <row r="50" spans="1:16" ht="11.25">
      <c r="A50" s="30"/>
      <c r="B50" s="21"/>
      <c r="C50" s="31"/>
      <c r="D50" s="39"/>
      <c r="E50" s="40"/>
      <c r="F50" s="38"/>
      <c r="G50" s="31"/>
      <c r="H50" s="39"/>
      <c r="I50" s="40"/>
      <c r="J50" s="85"/>
      <c r="K50" s="40"/>
      <c r="L50" s="85"/>
      <c r="M50" s="40"/>
      <c r="N50" s="39"/>
      <c r="O50" s="62"/>
      <c r="P50" s="80"/>
    </row>
    <row r="51" spans="1:16" ht="22.5">
      <c r="A51" s="30" t="s">
        <v>34</v>
      </c>
      <c r="B51" s="21">
        <v>1992</v>
      </c>
      <c r="C51" s="31" t="s">
        <v>6</v>
      </c>
      <c r="D51" s="39">
        <v>0</v>
      </c>
      <c r="E51" s="40">
        <v>1</v>
      </c>
      <c r="F51" s="38">
        <v>1</v>
      </c>
      <c r="G51" s="31">
        <v>2</v>
      </c>
      <c r="H51" s="39">
        <v>0</v>
      </c>
      <c r="I51" s="40">
        <v>0</v>
      </c>
      <c r="J51" s="85">
        <v>0</v>
      </c>
      <c r="K51" s="40">
        <v>0</v>
      </c>
      <c r="L51" s="85">
        <v>1</v>
      </c>
      <c r="M51" s="40">
        <v>0</v>
      </c>
      <c r="N51" s="39">
        <f t="shared" si="2"/>
        <v>0.4</v>
      </c>
      <c r="O51" s="62">
        <f aca="true" t="shared" si="12" ref="O51:O58">AVERAGE(K51,I51,G51,E51,M51)</f>
        <v>0.6</v>
      </c>
      <c r="P51" s="80"/>
    </row>
    <row r="52" spans="1:16" ht="11.25">
      <c r="A52" s="30"/>
      <c r="B52" s="21"/>
      <c r="C52" s="31" t="s">
        <v>7</v>
      </c>
      <c r="D52" s="39">
        <v>0</v>
      </c>
      <c r="E52" s="40">
        <v>0</v>
      </c>
      <c r="F52" s="38">
        <v>0</v>
      </c>
      <c r="G52" s="31">
        <v>0</v>
      </c>
      <c r="H52" s="39">
        <v>0</v>
      </c>
      <c r="I52" s="40">
        <v>0</v>
      </c>
      <c r="J52" s="85">
        <v>0</v>
      </c>
      <c r="K52" s="40">
        <v>0</v>
      </c>
      <c r="L52" s="85">
        <v>0</v>
      </c>
      <c r="M52" s="40">
        <v>0</v>
      </c>
      <c r="N52" s="39">
        <f t="shared" si="2"/>
        <v>0</v>
      </c>
      <c r="O52" s="62">
        <f t="shared" si="12"/>
        <v>0</v>
      </c>
      <c r="P52" s="80"/>
    </row>
    <row r="53" spans="1:16" ht="11.25">
      <c r="A53" s="30"/>
      <c r="B53" s="21"/>
      <c r="C53" s="31" t="s">
        <v>8</v>
      </c>
      <c r="D53" s="39">
        <v>0</v>
      </c>
      <c r="E53" s="40">
        <v>0</v>
      </c>
      <c r="F53" s="38">
        <v>0</v>
      </c>
      <c r="G53" s="31">
        <v>0</v>
      </c>
      <c r="H53" s="39">
        <v>0</v>
      </c>
      <c r="I53" s="40">
        <v>0</v>
      </c>
      <c r="J53" s="85">
        <v>0</v>
      </c>
      <c r="K53" s="40">
        <v>0</v>
      </c>
      <c r="L53" s="85">
        <v>0</v>
      </c>
      <c r="M53" s="40">
        <v>0</v>
      </c>
      <c r="N53" s="39">
        <f t="shared" si="2"/>
        <v>0</v>
      </c>
      <c r="O53" s="62">
        <f t="shared" si="12"/>
        <v>0</v>
      </c>
      <c r="P53" s="80"/>
    </row>
    <row r="54" spans="1:16" ht="11.25">
      <c r="A54" s="30"/>
      <c r="B54" s="21"/>
      <c r="C54" s="31" t="s">
        <v>9</v>
      </c>
      <c r="D54" s="39">
        <v>0</v>
      </c>
      <c r="E54" s="40">
        <v>0</v>
      </c>
      <c r="F54" s="38">
        <v>1</v>
      </c>
      <c r="G54" s="31">
        <v>0</v>
      </c>
      <c r="H54" s="39">
        <v>0</v>
      </c>
      <c r="I54" s="40">
        <v>0</v>
      </c>
      <c r="J54" s="85">
        <v>0</v>
      </c>
      <c r="K54" s="40">
        <v>0</v>
      </c>
      <c r="L54" s="85">
        <v>0</v>
      </c>
      <c r="M54" s="40">
        <v>0</v>
      </c>
      <c r="N54" s="39">
        <f t="shared" si="2"/>
        <v>0.2</v>
      </c>
      <c r="O54" s="62">
        <f t="shared" si="12"/>
        <v>0</v>
      </c>
      <c r="P54" s="80"/>
    </row>
    <row r="55" spans="1:16" ht="11.25">
      <c r="A55" s="30"/>
      <c r="B55" s="21"/>
      <c r="C55" s="31" t="s">
        <v>10</v>
      </c>
      <c r="D55" s="39">
        <v>0</v>
      </c>
      <c r="E55" s="40">
        <v>0</v>
      </c>
      <c r="F55" s="38">
        <v>0</v>
      </c>
      <c r="G55" s="31">
        <v>0</v>
      </c>
      <c r="H55" s="39">
        <v>0</v>
      </c>
      <c r="I55" s="40">
        <v>0</v>
      </c>
      <c r="J55" s="85">
        <v>0</v>
      </c>
      <c r="K55" s="40">
        <v>0</v>
      </c>
      <c r="L55" s="85">
        <v>0</v>
      </c>
      <c r="M55" s="40">
        <v>0</v>
      </c>
      <c r="N55" s="39">
        <f t="shared" si="2"/>
        <v>0</v>
      </c>
      <c r="O55" s="62">
        <f t="shared" si="12"/>
        <v>0</v>
      </c>
      <c r="P55" s="80"/>
    </row>
    <row r="56" spans="1:16" ht="11.25">
      <c r="A56" s="30"/>
      <c r="B56" s="21"/>
      <c r="C56" s="31" t="s">
        <v>11</v>
      </c>
      <c r="D56" s="39">
        <v>1</v>
      </c>
      <c r="E56" s="40">
        <v>0</v>
      </c>
      <c r="F56" s="38">
        <v>1</v>
      </c>
      <c r="G56" s="31">
        <v>0</v>
      </c>
      <c r="H56" s="39">
        <v>1</v>
      </c>
      <c r="I56" s="40">
        <v>1</v>
      </c>
      <c r="J56" s="85">
        <v>0</v>
      </c>
      <c r="K56" s="40">
        <v>0</v>
      </c>
      <c r="L56" s="85">
        <v>1</v>
      </c>
      <c r="M56" s="40">
        <v>0</v>
      </c>
      <c r="N56" s="39">
        <f t="shared" si="2"/>
        <v>0.8</v>
      </c>
      <c r="O56" s="62">
        <f t="shared" si="12"/>
        <v>0.2</v>
      </c>
      <c r="P56" s="80"/>
    </row>
    <row r="57" spans="1:16" ht="11.25">
      <c r="A57" s="30"/>
      <c r="B57" s="21"/>
      <c r="C57" s="31" t="s">
        <v>71</v>
      </c>
      <c r="D57" s="39"/>
      <c r="E57" s="40"/>
      <c r="F57" s="38"/>
      <c r="G57" s="31"/>
      <c r="H57" s="39"/>
      <c r="I57" s="40"/>
      <c r="J57" s="85"/>
      <c r="K57" s="40"/>
      <c r="L57" s="85">
        <v>0</v>
      </c>
      <c r="M57" s="40">
        <v>1</v>
      </c>
      <c r="N57" s="39">
        <f>AVERAGE(J57,H57,F57,D57,L57)</f>
        <v>0</v>
      </c>
      <c r="O57" s="62">
        <f t="shared" si="12"/>
        <v>1</v>
      </c>
      <c r="P57" s="80"/>
    </row>
    <row r="58" spans="1:16" s="11" customFormat="1" ht="11.25">
      <c r="A58" s="30"/>
      <c r="B58" s="21"/>
      <c r="C58" s="22" t="s">
        <v>27</v>
      </c>
      <c r="D58" s="44">
        <f aca="true" t="shared" si="13" ref="D58:K58">SUM(D51:D56)</f>
        <v>1</v>
      </c>
      <c r="E58" s="45">
        <f t="shared" si="13"/>
        <v>1</v>
      </c>
      <c r="F58" s="43">
        <f t="shared" si="13"/>
        <v>3</v>
      </c>
      <c r="G58" s="22">
        <f t="shared" si="13"/>
        <v>2</v>
      </c>
      <c r="H58" s="44">
        <f t="shared" si="13"/>
        <v>1</v>
      </c>
      <c r="I58" s="45">
        <f t="shared" si="13"/>
        <v>1</v>
      </c>
      <c r="J58" s="86">
        <f t="shared" si="13"/>
        <v>0</v>
      </c>
      <c r="K58" s="45">
        <f t="shared" si="13"/>
        <v>0</v>
      </c>
      <c r="L58" s="86">
        <f>SUM(L51:L57)</f>
        <v>2</v>
      </c>
      <c r="M58" s="45">
        <f>SUM(M51:M57)</f>
        <v>1</v>
      </c>
      <c r="N58" s="44">
        <f t="shared" si="2"/>
        <v>1.4</v>
      </c>
      <c r="O58" s="20">
        <f t="shared" si="12"/>
        <v>1</v>
      </c>
      <c r="P58" s="87"/>
    </row>
    <row r="59" spans="1:16" ht="11.25">
      <c r="A59" s="30"/>
      <c r="B59" s="21"/>
      <c r="C59" s="31"/>
      <c r="D59" s="39"/>
      <c r="E59" s="40"/>
      <c r="F59" s="38"/>
      <c r="G59" s="31"/>
      <c r="H59" s="39"/>
      <c r="I59" s="40"/>
      <c r="J59" s="85"/>
      <c r="K59" s="40"/>
      <c r="L59" s="85"/>
      <c r="M59" s="40"/>
      <c r="N59" s="39"/>
      <c r="O59" s="62"/>
      <c r="P59" s="80"/>
    </row>
    <row r="60" spans="1:16" ht="11.25">
      <c r="A60" s="30" t="s">
        <v>30</v>
      </c>
      <c r="B60" s="21">
        <v>1993</v>
      </c>
      <c r="C60" s="31" t="s">
        <v>6</v>
      </c>
      <c r="D60" s="39">
        <v>1</v>
      </c>
      <c r="E60" s="40">
        <v>0</v>
      </c>
      <c r="F60" s="38">
        <v>0</v>
      </c>
      <c r="G60" s="31">
        <v>0</v>
      </c>
      <c r="H60" s="39">
        <v>2</v>
      </c>
      <c r="I60" s="40">
        <v>0</v>
      </c>
      <c r="J60" s="85">
        <v>0</v>
      </c>
      <c r="K60" s="40">
        <v>0</v>
      </c>
      <c r="L60" s="85">
        <v>0</v>
      </c>
      <c r="M60" s="40">
        <v>0</v>
      </c>
      <c r="N60" s="39" t="s">
        <v>136</v>
      </c>
      <c r="O60" s="62">
        <f aca="true" t="shared" si="14" ref="O60:O74">AVERAGE(K60,I60,G60,E60,M60)</f>
        <v>0</v>
      </c>
      <c r="P60" s="80"/>
    </row>
    <row r="61" spans="1:16" ht="11.25">
      <c r="A61" s="30"/>
      <c r="B61" s="21"/>
      <c r="C61" s="31" t="s">
        <v>7</v>
      </c>
      <c r="D61" s="39">
        <v>0</v>
      </c>
      <c r="E61" s="40">
        <v>0</v>
      </c>
      <c r="F61" s="38">
        <v>0</v>
      </c>
      <c r="G61" s="31">
        <v>0</v>
      </c>
      <c r="H61" s="39">
        <v>0</v>
      </c>
      <c r="I61" s="40">
        <v>0</v>
      </c>
      <c r="J61" s="85">
        <v>0</v>
      </c>
      <c r="K61" s="40">
        <v>0</v>
      </c>
      <c r="L61" s="85">
        <v>0</v>
      </c>
      <c r="M61" s="40">
        <v>0</v>
      </c>
      <c r="N61" s="39">
        <f t="shared" si="2"/>
        <v>0</v>
      </c>
      <c r="O61" s="62">
        <f t="shared" si="14"/>
        <v>0</v>
      </c>
      <c r="P61" s="80"/>
    </row>
    <row r="62" spans="1:16" ht="11.25">
      <c r="A62" s="30"/>
      <c r="B62" s="21"/>
      <c r="C62" s="31" t="s">
        <v>8</v>
      </c>
      <c r="D62" s="39">
        <v>0</v>
      </c>
      <c r="E62" s="40">
        <v>0</v>
      </c>
      <c r="F62" s="38">
        <v>0</v>
      </c>
      <c r="G62" s="31">
        <v>0</v>
      </c>
      <c r="H62" s="39">
        <v>0</v>
      </c>
      <c r="I62" s="40">
        <v>0</v>
      </c>
      <c r="J62" s="85">
        <v>0</v>
      </c>
      <c r="K62" s="40">
        <v>0</v>
      </c>
      <c r="L62" s="85">
        <v>0</v>
      </c>
      <c r="M62" s="40">
        <v>0</v>
      </c>
      <c r="N62" s="39">
        <f t="shared" si="2"/>
        <v>0</v>
      </c>
      <c r="O62" s="62">
        <f t="shared" si="14"/>
        <v>0</v>
      </c>
      <c r="P62" s="80"/>
    </row>
    <row r="63" spans="1:16" ht="11.25">
      <c r="A63" s="30"/>
      <c r="B63" s="21"/>
      <c r="C63" s="31" t="s">
        <v>9</v>
      </c>
      <c r="D63" s="39">
        <v>0</v>
      </c>
      <c r="E63" s="40">
        <v>0</v>
      </c>
      <c r="F63" s="38">
        <v>0</v>
      </c>
      <c r="G63" s="31">
        <v>0</v>
      </c>
      <c r="H63" s="39">
        <v>0</v>
      </c>
      <c r="I63" s="40">
        <v>0</v>
      </c>
      <c r="J63" s="85">
        <v>0</v>
      </c>
      <c r="K63" s="40">
        <v>0</v>
      </c>
      <c r="L63" s="85">
        <v>0</v>
      </c>
      <c r="M63" s="40">
        <v>0</v>
      </c>
      <c r="N63" s="39">
        <f t="shared" si="2"/>
        <v>0</v>
      </c>
      <c r="O63" s="62">
        <f t="shared" si="14"/>
        <v>0</v>
      </c>
      <c r="P63" s="80"/>
    </row>
    <row r="64" spans="1:16" ht="11.25">
      <c r="A64" s="30"/>
      <c r="B64" s="21"/>
      <c r="C64" s="31" t="s">
        <v>10</v>
      </c>
      <c r="D64" s="39">
        <v>0</v>
      </c>
      <c r="E64" s="40">
        <v>0</v>
      </c>
      <c r="F64" s="38">
        <v>0</v>
      </c>
      <c r="G64" s="31">
        <v>0</v>
      </c>
      <c r="H64" s="39">
        <v>0</v>
      </c>
      <c r="I64" s="40">
        <v>0</v>
      </c>
      <c r="J64" s="85">
        <v>0</v>
      </c>
      <c r="K64" s="40">
        <v>0</v>
      </c>
      <c r="L64" s="85">
        <v>0</v>
      </c>
      <c r="M64" s="40">
        <v>0</v>
      </c>
      <c r="N64" s="39">
        <f t="shared" si="2"/>
        <v>0</v>
      </c>
      <c r="O64" s="62">
        <f t="shared" si="14"/>
        <v>0</v>
      </c>
      <c r="P64" s="80"/>
    </row>
    <row r="65" spans="1:16" ht="11.25">
      <c r="A65" s="30"/>
      <c r="B65" s="21"/>
      <c r="C65" s="31" t="s">
        <v>11</v>
      </c>
      <c r="D65" s="39">
        <v>0</v>
      </c>
      <c r="E65" s="40">
        <v>0</v>
      </c>
      <c r="F65" s="38">
        <v>1</v>
      </c>
      <c r="G65" s="31">
        <v>0</v>
      </c>
      <c r="H65" s="39">
        <v>1</v>
      </c>
      <c r="I65" s="40">
        <v>0</v>
      </c>
      <c r="J65" s="85">
        <v>2</v>
      </c>
      <c r="K65" s="40">
        <v>0</v>
      </c>
      <c r="L65" s="85">
        <v>1</v>
      </c>
      <c r="M65" s="40">
        <v>1</v>
      </c>
      <c r="N65" s="39">
        <f t="shared" si="2"/>
        <v>1</v>
      </c>
      <c r="O65" s="62">
        <f t="shared" si="14"/>
        <v>0.2</v>
      </c>
      <c r="P65" s="80"/>
    </row>
    <row r="66" spans="1:16" s="11" customFormat="1" ht="11.25">
      <c r="A66" s="30"/>
      <c r="B66" s="21"/>
      <c r="C66" s="22" t="s">
        <v>27</v>
      </c>
      <c r="D66" s="44">
        <f aca="true" t="shared" si="15" ref="D66:M66">SUM(D60:D65)</f>
        <v>1</v>
      </c>
      <c r="E66" s="45">
        <f t="shared" si="15"/>
        <v>0</v>
      </c>
      <c r="F66" s="43">
        <f t="shared" si="15"/>
        <v>1</v>
      </c>
      <c r="G66" s="22">
        <f t="shared" si="15"/>
        <v>0</v>
      </c>
      <c r="H66" s="44">
        <f t="shared" si="15"/>
        <v>3</v>
      </c>
      <c r="I66" s="45">
        <f t="shared" si="15"/>
        <v>0</v>
      </c>
      <c r="J66" s="86">
        <f t="shared" si="15"/>
        <v>2</v>
      </c>
      <c r="K66" s="45">
        <f t="shared" si="15"/>
        <v>0</v>
      </c>
      <c r="L66" s="86">
        <f t="shared" si="15"/>
        <v>1</v>
      </c>
      <c r="M66" s="45">
        <f t="shared" si="15"/>
        <v>1</v>
      </c>
      <c r="N66" s="44">
        <f t="shared" si="2"/>
        <v>1.6</v>
      </c>
      <c r="O66" s="20">
        <f t="shared" si="14"/>
        <v>0.2</v>
      </c>
      <c r="P66" s="87"/>
    </row>
    <row r="67" spans="1:16" s="11" customFormat="1" ht="11.25">
      <c r="A67" s="30"/>
      <c r="B67" s="21"/>
      <c r="C67" s="22"/>
      <c r="D67" s="44"/>
      <c r="E67" s="45"/>
      <c r="F67" s="43"/>
      <c r="G67" s="22"/>
      <c r="H67" s="44"/>
      <c r="I67" s="45"/>
      <c r="J67" s="86"/>
      <c r="K67" s="45"/>
      <c r="L67" s="86"/>
      <c r="M67" s="45"/>
      <c r="N67" s="44"/>
      <c r="O67" s="20"/>
      <c r="P67" s="87"/>
    </row>
    <row r="68" spans="1:16" ht="11.25">
      <c r="A68" s="30" t="s">
        <v>32</v>
      </c>
      <c r="B68" s="21">
        <v>1981</v>
      </c>
      <c r="C68" s="31" t="s">
        <v>6</v>
      </c>
      <c r="D68" s="39">
        <v>2</v>
      </c>
      <c r="E68" s="40">
        <v>0</v>
      </c>
      <c r="F68" s="38">
        <v>2</v>
      </c>
      <c r="G68" s="31">
        <v>0</v>
      </c>
      <c r="H68" s="39">
        <v>0</v>
      </c>
      <c r="I68" s="40">
        <v>0</v>
      </c>
      <c r="J68" s="85">
        <v>0</v>
      </c>
      <c r="K68" s="40">
        <v>0</v>
      </c>
      <c r="L68" s="85">
        <v>0</v>
      </c>
      <c r="M68" s="40">
        <v>0</v>
      </c>
      <c r="N68" s="39">
        <f t="shared" si="2"/>
        <v>0.8</v>
      </c>
      <c r="O68" s="62">
        <f t="shared" si="14"/>
        <v>0</v>
      </c>
      <c r="P68" s="80"/>
    </row>
    <row r="69" spans="1:16" ht="11.25">
      <c r="A69" s="30"/>
      <c r="B69" s="21"/>
      <c r="C69" s="31" t="s">
        <v>7</v>
      </c>
      <c r="D69" s="39">
        <v>0</v>
      </c>
      <c r="E69" s="40">
        <v>0</v>
      </c>
      <c r="F69" s="38">
        <v>0</v>
      </c>
      <c r="G69" s="31">
        <v>0</v>
      </c>
      <c r="H69" s="39">
        <v>0</v>
      </c>
      <c r="I69" s="40">
        <v>0</v>
      </c>
      <c r="J69" s="85">
        <v>0</v>
      </c>
      <c r="K69" s="40">
        <v>0</v>
      </c>
      <c r="L69" s="85">
        <v>0</v>
      </c>
      <c r="M69" s="40">
        <v>0</v>
      </c>
      <c r="N69" s="39">
        <f t="shared" si="2"/>
        <v>0</v>
      </c>
      <c r="O69" s="62">
        <f t="shared" si="14"/>
        <v>0</v>
      </c>
      <c r="P69" s="80"/>
    </row>
    <row r="70" spans="1:16" ht="11.25">
      <c r="A70" s="30"/>
      <c r="B70" s="21"/>
      <c r="C70" s="31" t="s">
        <v>8</v>
      </c>
      <c r="D70" s="39">
        <v>0</v>
      </c>
      <c r="E70" s="40">
        <v>0</v>
      </c>
      <c r="F70" s="38">
        <v>0</v>
      </c>
      <c r="G70" s="31">
        <v>0</v>
      </c>
      <c r="H70" s="39">
        <v>0</v>
      </c>
      <c r="I70" s="40">
        <v>0</v>
      </c>
      <c r="J70" s="85">
        <v>0</v>
      </c>
      <c r="K70" s="40">
        <v>0</v>
      </c>
      <c r="L70" s="85">
        <v>0</v>
      </c>
      <c r="M70" s="40">
        <v>0</v>
      </c>
      <c r="N70" s="39">
        <f t="shared" si="2"/>
        <v>0</v>
      </c>
      <c r="O70" s="62">
        <f t="shared" si="14"/>
        <v>0</v>
      </c>
      <c r="P70" s="80"/>
    </row>
    <row r="71" spans="1:16" ht="11.25">
      <c r="A71" s="30"/>
      <c r="B71" s="21"/>
      <c r="C71" s="31" t="s">
        <v>9</v>
      </c>
      <c r="D71" s="39">
        <v>0</v>
      </c>
      <c r="E71" s="40">
        <v>0</v>
      </c>
      <c r="F71" s="38">
        <v>0</v>
      </c>
      <c r="G71" s="31">
        <v>0</v>
      </c>
      <c r="H71" s="39">
        <v>0</v>
      </c>
      <c r="I71" s="40">
        <v>1</v>
      </c>
      <c r="J71" s="85">
        <v>0</v>
      </c>
      <c r="K71" s="40">
        <v>0</v>
      </c>
      <c r="L71" s="85">
        <v>0</v>
      </c>
      <c r="M71" s="40">
        <v>0</v>
      </c>
      <c r="N71" s="39">
        <f t="shared" si="2"/>
        <v>0</v>
      </c>
      <c r="O71" s="62">
        <f t="shared" si="14"/>
        <v>0.2</v>
      </c>
      <c r="P71" s="80"/>
    </row>
    <row r="72" spans="1:16" ht="11.25">
      <c r="A72" s="30"/>
      <c r="B72" s="21"/>
      <c r="C72" s="31" t="s">
        <v>10</v>
      </c>
      <c r="D72" s="39">
        <v>0</v>
      </c>
      <c r="E72" s="40">
        <v>0</v>
      </c>
      <c r="F72" s="38">
        <v>0</v>
      </c>
      <c r="G72" s="31">
        <v>0</v>
      </c>
      <c r="H72" s="39">
        <v>0</v>
      </c>
      <c r="I72" s="40">
        <v>0</v>
      </c>
      <c r="J72" s="85">
        <v>0</v>
      </c>
      <c r="K72" s="40">
        <v>0</v>
      </c>
      <c r="L72" s="85">
        <v>0</v>
      </c>
      <c r="M72" s="40">
        <v>0</v>
      </c>
      <c r="N72" s="39">
        <f t="shared" si="2"/>
        <v>0</v>
      </c>
      <c r="O72" s="62">
        <f t="shared" si="14"/>
        <v>0</v>
      </c>
      <c r="P72" s="80"/>
    </row>
    <row r="73" spans="1:16" ht="11.25">
      <c r="A73" s="30"/>
      <c r="B73" s="21"/>
      <c r="C73" s="31" t="s">
        <v>11</v>
      </c>
      <c r="D73" s="39">
        <v>0</v>
      </c>
      <c r="E73" s="40">
        <v>0</v>
      </c>
      <c r="F73" s="38">
        <v>0</v>
      </c>
      <c r="G73" s="31">
        <v>0</v>
      </c>
      <c r="H73" s="39">
        <v>1</v>
      </c>
      <c r="I73" s="40">
        <v>1</v>
      </c>
      <c r="J73" s="85">
        <v>1</v>
      </c>
      <c r="K73" s="40">
        <v>0</v>
      </c>
      <c r="L73" s="85">
        <v>0</v>
      </c>
      <c r="M73" s="40">
        <v>1</v>
      </c>
      <c r="N73" s="39">
        <f t="shared" si="2"/>
        <v>0.4</v>
      </c>
      <c r="O73" s="62">
        <f t="shared" si="14"/>
        <v>0.4</v>
      </c>
      <c r="P73" s="80"/>
    </row>
    <row r="74" spans="1:16" s="11" customFormat="1" ht="11.25">
      <c r="A74" s="20"/>
      <c r="B74" s="21"/>
      <c r="C74" s="22" t="s">
        <v>27</v>
      </c>
      <c r="D74" s="44">
        <f aca="true" t="shared" si="16" ref="D74:M74">SUM(D68:D73)</f>
        <v>2</v>
      </c>
      <c r="E74" s="45">
        <f t="shared" si="16"/>
        <v>0</v>
      </c>
      <c r="F74" s="43">
        <f t="shared" si="16"/>
        <v>2</v>
      </c>
      <c r="G74" s="22">
        <f t="shared" si="16"/>
        <v>0</v>
      </c>
      <c r="H74" s="44">
        <f t="shared" si="16"/>
        <v>1</v>
      </c>
      <c r="I74" s="45">
        <f t="shared" si="16"/>
        <v>2</v>
      </c>
      <c r="J74" s="86">
        <f t="shared" si="16"/>
        <v>1</v>
      </c>
      <c r="K74" s="45">
        <f t="shared" si="16"/>
        <v>0</v>
      </c>
      <c r="L74" s="86">
        <f t="shared" si="16"/>
        <v>0</v>
      </c>
      <c r="M74" s="45">
        <f t="shared" si="16"/>
        <v>1</v>
      </c>
      <c r="N74" s="44">
        <f t="shared" si="2"/>
        <v>1.2</v>
      </c>
      <c r="O74" s="20">
        <f t="shared" si="14"/>
        <v>0.6</v>
      </c>
      <c r="P74" s="87"/>
    </row>
    <row r="75" spans="1:16" ht="11.25">
      <c r="A75" s="20"/>
      <c r="B75" s="21"/>
      <c r="C75" s="31"/>
      <c r="D75" s="39"/>
      <c r="E75" s="40"/>
      <c r="F75" s="38"/>
      <c r="G75" s="31"/>
      <c r="H75" s="39"/>
      <c r="I75" s="40"/>
      <c r="J75" s="85"/>
      <c r="K75" s="40"/>
      <c r="L75" s="85"/>
      <c r="M75" s="40"/>
      <c r="N75" s="39"/>
      <c r="O75" s="62"/>
      <c r="P75" s="80"/>
    </row>
    <row r="76" spans="1:16" ht="11.25">
      <c r="A76" s="30" t="s">
        <v>35</v>
      </c>
      <c r="B76" s="21">
        <v>1988</v>
      </c>
      <c r="C76" s="31" t="s">
        <v>6</v>
      </c>
      <c r="D76" s="39">
        <v>1</v>
      </c>
      <c r="E76" s="40">
        <v>0</v>
      </c>
      <c r="F76" s="38">
        <v>0</v>
      </c>
      <c r="G76" s="31">
        <v>0</v>
      </c>
      <c r="H76" s="39">
        <v>1</v>
      </c>
      <c r="I76" s="40">
        <v>0</v>
      </c>
      <c r="J76" s="85">
        <v>0</v>
      </c>
      <c r="K76" s="40">
        <v>0</v>
      </c>
      <c r="L76" s="85">
        <v>0</v>
      </c>
      <c r="M76" s="40">
        <v>0</v>
      </c>
      <c r="N76" s="39">
        <f t="shared" si="2"/>
        <v>0.4</v>
      </c>
      <c r="O76" s="62">
        <f aca="true" t="shared" si="17" ref="O76:O82">AVERAGE(K76,I76,G76,E76,M76)</f>
        <v>0</v>
      </c>
      <c r="P76" s="80"/>
    </row>
    <row r="77" spans="1:16" ht="11.25">
      <c r="A77" s="30"/>
      <c r="B77" s="21"/>
      <c r="C77" s="31" t="s">
        <v>7</v>
      </c>
      <c r="D77" s="39">
        <v>0</v>
      </c>
      <c r="E77" s="40">
        <v>0</v>
      </c>
      <c r="F77" s="38">
        <v>0</v>
      </c>
      <c r="G77" s="31">
        <v>0</v>
      </c>
      <c r="H77" s="39">
        <v>0</v>
      </c>
      <c r="I77" s="40">
        <v>0</v>
      </c>
      <c r="J77" s="85">
        <v>0</v>
      </c>
      <c r="K77" s="40">
        <v>0</v>
      </c>
      <c r="L77" s="85">
        <v>0</v>
      </c>
      <c r="M77" s="40">
        <v>0</v>
      </c>
      <c r="N77" s="39">
        <f aca="true" t="shared" si="18" ref="N77:N82">AVERAGE(J77,H77,F77,D77,L77)</f>
        <v>0</v>
      </c>
      <c r="O77" s="62">
        <f t="shared" si="17"/>
        <v>0</v>
      </c>
      <c r="P77" s="80"/>
    </row>
    <row r="78" spans="1:16" ht="11.25">
      <c r="A78" s="30"/>
      <c r="B78" s="21"/>
      <c r="C78" s="31" t="s">
        <v>8</v>
      </c>
      <c r="D78" s="39">
        <v>0</v>
      </c>
      <c r="E78" s="40">
        <v>0</v>
      </c>
      <c r="F78" s="38">
        <v>0</v>
      </c>
      <c r="G78" s="31">
        <v>0</v>
      </c>
      <c r="H78" s="39">
        <v>0</v>
      </c>
      <c r="I78" s="40">
        <v>0</v>
      </c>
      <c r="J78" s="85">
        <v>0</v>
      </c>
      <c r="K78" s="40">
        <v>0</v>
      </c>
      <c r="L78" s="85">
        <v>0</v>
      </c>
      <c r="M78" s="40">
        <v>0</v>
      </c>
      <c r="N78" s="39">
        <f t="shared" si="18"/>
        <v>0</v>
      </c>
      <c r="O78" s="62">
        <f t="shared" si="17"/>
        <v>0</v>
      </c>
      <c r="P78" s="80"/>
    </row>
    <row r="79" spans="1:16" ht="11.25">
      <c r="A79" s="30"/>
      <c r="B79" s="21"/>
      <c r="C79" s="31" t="s">
        <v>9</v>
      </c>
      <c r="D79" s="39">
        <v>0</v>
      </c>
      <c r="E79" s="40">
        <v>0</v>
      </c>
      <c r="F79" s="38">
        <v>0</v>
      </c>
      <c r="G79" s="31">
        <v>0</v>
      </c>
      <c r="H79" s="39">
        <v>0</v>
      </c>
      <c r="I79" s="40">
        <v>0</v>
      </c>
      <c r="J79" s="85">
        <v>0</v>
      </c>
      <c r="K79" s="40">
        <v>0</v>
      </c>
      <c r="L79" s="85">
        <v>0</v>
      </c>
      <c r="M79" s="40">
        <v>0</v>
      </c>
      <c r="N79" s="39">
        <f t="shared" si="18"/>
        <v>0</v>
      </c>
      <c r="O79" s="62">
        <f t="shared" si="17"/>
        <v>0</v>
      </c>
      <c r="P79" s="80"/>
    </row>
    <row r="80" spans="1:16" ht="11.25">
      <c r="A80" s="30"/>
      <c r="B80" s="21"/>
      <c r="C80" s="31" t="s">
        <v>10</v>
      </c>
      <c r="D80" s="39">
        <v>0</v>
      </c>
      <c r="E80" s="40">
        <v>0</v>
      </c>
      <c r="F80" s="38">
        <v>0</v>
      </c>
      <c r="G80" s="31">
        <v>0</v>
      </c>
      <c r="H80" s="39">
        <v>0</v>
      </c>
      <c r="I80" s="40">
        <v>0</v>
      </c>
      <c r="J80" s="85">
        <v>0</v>
      </c>
      <c r="K80" s="40">
        <v>0</v>
      </c>
      <c r="L80" s="85">
        <v>0</v>
      </c>
      <c r="M80" s="40">
        <v>0</v>
      </c>
      <c r="N80" s="39">
        <f t="shared" si="18"/>
        <v>0</v>
      </c>
      <c r="O80" s="62">
        <f t="shared" si="17"/>
        <v>0</v>
      </c>
      <c r="P80" s="80"/>
    </row>
    <row r="81" spans="1:16" ht="11.25">
      <c r="A81" s="30"/>
      <c r="B81" s="21"/>
      <c r="C81" s="31" t="s">
        <v>11</v>
      </c>
      <c r="D81" s="39">
        <v>0</v>
      </c>
      <c r="E81" s="40">
        <v>0</v>
      </c>
      <c r="F81" s="38">
        <v>0</v>
      </c>
      <c r="G81" s="31">
        <v>0</v>
      </c>
      <c r="H81" s="39">
        <v>0</v>
      </c>
      <c r="I81" s="40">
        <v>0</v>
      </c>
      <c r="J81" s="85">
        <v>0</v>
      </c>
      <c r="K81" s="40">
        <v>0</v>
      </c>
      <c r="L81" s="85">
        <v>0</v>
      </c>
      <c r="M81" s="40">
        <v>0</v>
      </c>
      <c r="N81" s="39">
        <f t="shared" si="18"/>
        <v>0</v>
      </c>
      <c r="O81" s="62">
        <f t="shared" si="17"/>
        <v>0</v>
      </c>
      <c r="P81" s="80"/>
    </row>
    <row r="82" spans="1:16" s="11" customFormat="1" ht="11.25">
      <c r="A82" s="30"/>
      <c r="B82" s="21"/>
      <c r="C82" s="22" t="s">
        <v>27</v>
      </c>
      <c r="D82" s="44">
        <f aca="true" t="shared" si="19" ref="D82:M82">SUM(D76:D81)</f>
        <v>1</v>
      </c>
      <c r="E82" s="45">
        <f t="shared" si="19"/>
        <v>0</v>
      </c>
      <c r="F82" s="43">
        <f t="shared" si="19"/>
        <v>0</v>
      </c>
      <c r="G82" s="22">
        <f t="shared" si="19"/>
        <v>0</v>
      </c>
      <c r="H82" s="44">
        <f t="shared" si="19"/>
        <v>1</v>
      </c>
      <c r="I82" s="45">
        <f t="shared" si="19"/>
        <v>0</v>
      </c>
      <c r="J82" s="86">
        <f t="shared" si="19"/>
        <v>0</v>
      </c>
      <c r="K82" s="45">
        <f t="shared" si="19"/>
        <v>0</v>
      </c>
      <c r="L82" s="86">
        <f t="shared" si="19"/>
        <v>0</v>
      </c>
      <c r="M82" s="45">
        <f t="shared" si="19"/>
        <v>0</v>
      </c>
      <c r="N82" s="44">
        <f t="shared" si="18"/>
        <v>0.4</v>
      </c>
      <c r="O82" s="20">
        <f t="shared" si="17"/>
        <v>0</v>
      </c>
      <c r="P82" s="87"/>
    </row>
    <row r="83" spans="1:16" ht="11.25">
      <c r="A83" s="30"/>
      <c r="B83" s="21"/>
      <c r="C83" s="31"/>
      <c r="D83" s="39"/>
      <c r="E83" s="40"/>
      <c r="F83" s="38"/>
      <c r="G83" s="31"/>
      <c r="H83" s="39"/>
      <c r="I83" s="40"/>
      <c r="J83" s="85"/>
      <c r="K83" s="40"/>
      <c r="L83" s="85"/>
      <c r="M83" s="40"/>
      <c r="N83" s="39"/>
      <c r="O83" s="62"/>
      <c r="P83" s="80"/>
    </row>
    <row r="84" spans="1:16" ht="11.25">
      <c r="A84" s="30" t="s">
        <v>33</v>
      </c>
      <c r="B84" s="21">
        <v>1988</v>
      </c>
      <c r="C84" s="31" t="s">
        <v>6</v>
      </c>
      <c r="D84" s="39">
        <v>0</v>
      </c>
      <c r="E84" s="40">
        <v>0</v>
      </c>
      <c r="F84" s="38">
        <v>1</v>
      </c>
      <c r="G84" s="31">
        <v>0</v>
      </c>
      <c r="H84" s="39">
        <v>0</v>
      </c>
      <c r="I84" s="40">
        <v>0</v>
      </c>
      <c r="J84" s="85">
        <v>1</v>
      </c>
      <c r="K84" s="40">
        <v>0</v>
      </c>
      <c r="L84" s="85">
        <v>0</v>
      </c>
      <c r="M84" s="40">
        <v>0</v>
      </c>
      <c r="N84" s="39">
        <f aca="true" t="shared" si="20" ref="N84:N90">AVERAGE(J84,H84,F84,D84,L84)</f>
        <v>0.4</v>
      </c>
      <c r="O84" s="62">
        <f aca="true" t="shared" si="21" ref="O84:O90">AVERAGE(K84,I84,G84,E84,M84)</f>
        <v>0</v>
      </c>
      <c r="P84" s="80"/>
    </row>
    <row r="85" spans="1:16" ht="11.25">
      <c r="A85" s="20"/>
      <c r="B85" s="21"/>
      <c r="C85" s="31" t="s">
        <v>7</v>
      </c>
      <c r="D85" s="39">
        <v>0</v>
      </c>
      <c r="E85" s="40">
        <v>0</v>
      </c>
      <c r="F85" s="38">
        <v>0</v>
      </c>
      <c r="G85" s="31">
        <v>0</v>
      </c>
      <c r="H85" s="39">
        <v>0</v>
      </c>
      <c r="I85" s="40">
        <v>0</v>
      </c>
      <c r="J85" s="85">
        <v>0</v>
      </c>
      <c r="K85" s="40">
        <v>0</v>
      </c>
      <c r="L85" s="85">
        <v>0</v>
      </c>
      <c r="M85" s="40">
        <v>0</v>
      </c>
      <c r="N85" s="39">
        <f t="shared" si="20"/>
        <v>0</v>
      </c>
      <c r="O85" s="62">
        <f t="shared" si="21"/>
        <v>0</v>
      </c>
      <c r="P85" s="80"/>
    </row>
    <row r="86" spans="1:16" ht="11.25">
      <c r="A86" s="20"/>
      <c r="B86" s="21"/>
      <c r="C86" s="31" t="s">
        <v>8</v>
      </c>
      <c r="D86" s="39">
        <v>0</v>
      </c>
      <c r="E86" s="40">
        <v>0</v>
      </c>
      <c r="F86" s="38">
        <v>0</v>
      </c>
      <c r="G86" s="31">
        <v>0</v>
      </c>
      <c r="H86" s="39">
        <v>0</v>
      </c>
      <c r="I86" s="40">
        <v>0</v>
      </c>
      <c r="J86" s="85">
        <v>0</v>
      </c>
      <c r="K86" s="40">
        <v>0</v>
      </c>
      <c r="L86" s="85">
        <v>0</v>
      </c>
      <c r="M86" s="40">
        <v>0</v>
      </c>
      <c r="N86" s="39">
        <f t="shared" si="20"/>
        <v>0</v>
      </c>
      <c r="O86" s="62">
        <f t="shared" si="21"/>
        <v>0</v>
      </c>
      <c r="P86" s="80"/>
    </row>
    <row r="87" spans="1:16" ht="11.25">
      <c r="A87" s="20"/>
      <c r="B87" s="21"/>
      <c r="C87" s="31" t="s">
        <v>9</v>
      </c>
      <c r="D87" s="39">
        <v>0</v>
      </c>
      <c r="E87" s="40">
        <v>0</v>
      </c>
      <c r="F87" s="38">
        <v>0</v>
      </c>
      <c r="G87" s="31">
        <v>0</v>
      </c>
      <c r="H87" s="39">
        <v>0</v>
      </c>
      <c r="I87" s="40">
        <v>0</v>
      </c>
      <c r="J87" s="85">
        <v>0</v>
      </c>
      <c r="K87" s="40">
        <v>0</v>
      </c>
      <c r="L87" s="85">
        <v>0</v>
      </c>
      <c r="M87" s="40">
        <v>0</v>
      </c>
      <c r="N87" s="39">
        <f t="shared" si="20"/>
        <v>0</v>
      </c>
      <c r="O87" s="62">
        <f t="shared" si="21"/>
        <v>0</v>
      </c>
      <c r="P87" s="80"/>
    </row>
    <row r="88" spans="1:16" ht="11.25">
      <c r="A88" s="20"/>
      <c r="B88" s="21"/>
      <c r="C88" s="31" t="s">
        <v>10</v>
      </c>
      <c r="D88" s="39">
        <v>0</v>
      </c>
      <c r="E88" s="40">
        <v>0</v>
      </c>
      <c r="F88" s="38">
        <v>0</v>
      </c>
      <c r="G88" s="31">
        <v>0</v>
      </c>
      <c r="H88" s="39">
        <v>0</v>
      </c>
      <c r="I88" s="40">
        <v>0</v>
      </c>
      <c r="J88" s="85">
        <v>0</v>
      </c>
      <c r="K88" s="40">
        <v>0</v>
      </c>
      <c r="L88" s="85">
        <v>0</v>
      </c>
      <c r="M88" s="40">
        <v>0</v>
      </c>
      <c r="N88" s="39">
        <f t="shared" si="20"/>
        <v>0</v>
      </c>
      <c r="O88" s="62">
        <f t="shared" si="21"/>
        <v>0</v>
      </c>
      <c r="P88" s="80"/>
    </row>
    <row r="89" spans="1:16" ht="11.25">
      <c r="A89" s="20"/>
      <c r="B89" s="21"/>
      <c r="C89" s="31" t="s">
        <v>11</v>
      </c>
      <c r="D89" s="39">
        <v>1</v>
      </c>
      <c r="E89" s="40">
        <v>0</v>
      </c>
      <c r="F89" s="38">
        <v>2</v>
      </c>
      <c r="G89" s="31">
        <v>1</v>
      </c>
      <c r="H89" s="39">
        <v>0</v>
      </c>
      <c r="I89" s="40">
        <v>1</v>
      </c>
      <c r="J89" s="85">
        <v>0</v>
      </c>
      <c r="K89" s="40">
        <v>0</v>
      </c>
      <c r="L89" s="85">
        <v>1</v>
      </c>
      <c r="M89" s="40">
        <v>1</v>
      </c>
      <c r="N89" s="39">
        <f t="shared" si="20"/>
        <v>0.8</v>
      </c>
      <c r="O89" s="62">
        <f t="shared" si="21"/>
        <v>0.6</v>
      </c>
      <c r="P89" s="80"/>
    </row>
    <row r="90" spans="1:16" s="11" customFormat="1" ht="11.25">
      <c r="A90" s="20"/>
      <c r="B90" s="21"/>
      <c r="C90" s="22" t="s">
        <v>27</v>
      </c>
      <c r="D90" s="44">
        <f aca="true" t="shared" si="22" ref="D90:M90">SUM(D84:D89)</f>
        <v>1</v>
      </c>
      <c r="E90" s="45">
        <f t="shared" si="22"/>
        <v>0</v>
      </c>
      <c r="F90" s="43">
        <f t="shared" si="22"/>
        <v>3</v>
      </c>
      <c r="G90" s="22">
        <f t="shared" si="22"/>
        <v>1</v>
      </c>
      <c r="H90" s="44">
        <f t="shared" si="22"/>
        <v>0</v>
      </c>
      <c r="I90" s="45">
        <f t="shared" si="22"/>
        <v>1</v>
      </c>
      <c r="J90" s="86">
        <f t="shared" si="22"/>
        <v>1</v>
      </c>
      <c r="K90" s="45">
        <f t="shared" si="22"/>
        <v>0</v>
      </c>
      <c r="L90" s="86">
        <f t="shared" si="22"/>
        <v>1</v>
      </c>
      <c r="M90" s="45">
        <f t="shared" si="22"/>
        <v>1</v>
      </c>
      <c r="N90" s="44">
        <f t="shared" si="20"/>
        <v>1.2</v>
      </c>
      <c r="O90" s="20">
        <f t="shared" si="21"/>
        <v>0.6</v>
      </c>
      <c r="P90" s="87"/>
    </row>
    <row r="91" spans="1:16" ht="11.25">
      <c r="A91" s="20"/>
      <c r="B91" s="21"/>
      <c r="C91" s="31"/>
      <c r="D91" s="39"/>
      <c r="E91" s="40"/>
      <c r="F91" s="38"/>
      <c r="G91" s="31"/>
      <c r="H91" s="39"/>
      <c r="I91" s="40"/>
      <c r="J91" s="85"/>
      <c r="K91" s="40"/>
      <c r="L91" s="85"/>
      <c r="M91" s="40"/>
      <c r="N91" s="39"/>
      <c r="O91" s="62"/>
      <c r="P91" s="80"/>
    </row>
    <row r="92" spans="1:16" ht="11.25">
      <c r="A92" s="30" t="s">
        <v>22</v>
      </c>
      <c r="B92" s="21">
        <v>1971</v>
      </c>
      <c r="C92" s="31" t="s">
        <v>6</v>
      </c>
      <c r="D92" s="39">
        <v>4</v>
      </c>
      <c r="E92" s="40">
        <v>1</v>
      </c>
      <c r="F92" s="38">
        <v>1</v>
      </c>
      <c r="G92" s="31">
        <v>1</v>
      </c>
      <c r="H92" s="39">
        <v>4</v>
      </c>
      <c r="I92" s="40">
        <v>1</v>
      </c>
      <c r="J92" s="85">
        <v>1</v>
      </c>
      <c r="K92" s="40">
        <v>0</v>
      </c>
      <c r="L92" s="85">
        <v>0</v>
      </c>
      <c r="M92" s="40">
        <v>1</v>
      </c>
      <c r="N92" s="39">
        <f aca="true" t="shared" si="23" ref="N92:N98">AVERAGE(J92,H92,F92,D92,L92)</f>
        <v>2</v>
      </c>
      <c r="O92" s="62">
        <f aca="true" t="shared" si="24" ref="O92:O98">AVERAGE(K92,I92,G92,E92,M92)</f>
        <v>0.8</v>
      </c>
      <c r="P92" s="80"/>
    </row>
    <row r="93" spans="1:16" ht="11.25">
      <c r="A93" s="30"/>
      <c r="B93" s="21"/>
      <c r="C93" s="31" t="s">
        <v>7</v>
      </c>
      <c r="D93" s="39">
        <v>0</v>
      </c>
      <c r="E93" s="40">
        <v>0</v>
      </c>
      <c r="F93" s="38">
        <v>0</v>
      </c>
      <c r="G93" s="31">
        <v>0</v>
      </c>
      <c r="H93" s="39">
        <v>0</v>
      </c>
      <c r="I93" s="40">
        <v>0</v>
      </c>
      <c r="J93" s="85">
        <v>0</v>
      </c>
      <c r="K93" s="40">
        <v>0</v>
      </c>
      <c r="L93" s="85">
        <v>0</v>
      </c>
      <c r="M93" s="40">
        <v>0</v>
      </c>
      <c r="N93" s="39">
        <f t="shared" si="23"/>
        <v>0</v>
      </c>
      <c r="O93" s="62">
        <f t="shared" si="24"/>
        <v>0</v>
      </c>
      <c r="P93" s="80"/>
    </row>
    <row r="94" spans="1:16" ht="11.25">
      <c r="A94" s="30"/>
      <c r="B94" s="21"/>
      <c r="C94" s="31" t="s">
        <v>8</v>
      </c>
      <c r="D94" s="39">
        <v>0</v>
      </c>
      <c r="E94" s="40">
        <v>0</v>
      </c>
      <c r="F94" s="38">
        <v>0</v>
      </c>
      <c r="G94" s="31">
        <v>0</v>
      </c>
      <c r="H94" s="39">
        <v>0</v>
      </c>
      <c r="I94" s="40">
        <v>0</v>
      </c>
      <c r="J94" s="85">
        <v>0</v>
      </c>
      <c r="K94" s="40">
        <v>0</v>
      </c>
      <c r="L94" s="85">
        <v>0</v>
      </c>
      <c r="M94" s="40">
        <v>0</v>
      </c>
      <c r="N94" s="39">
        <f t="shared" si="23"/>
        <v>0</v>
      </c>
      <c r="O94" s="62">
        <f t="shared" si="24"/>
        <v>0</v>
      </c>
      <c r="P94" s="80"/>
    </row>
    <row r="95" spans="1:16" ht="11.25">
      <c r="A95" s="30"/>
      <c r="B95" s="21"/>
      <c r="C95" s="31" t="s">
        <v>9</v>
      </c>
      <c r="D95" s="39">
        <v>0</v>
      </c>
      <c r="E95" s="40">
        <v>0</v>
      </c>
      <c r="F95" s="38">
        <v>1</v>
      </c>
      <c r="G95" s="31">
        <v>0</v>
      </c>
      <c r="H95" s="39">
        <v>0</v>
      </c>
      <c r="I95" s="40">
        <v>0</v>
      </c>
      <c r="J95" s="85">
        <v>1</v>
      </c>
      <c r="K95" s="40">
        <v>0</v>
      </c>
      <c r="L95" s="85">
        <v>0</v>
      </c>
      <c r="M95" s="40">
        <v>0</v>
      </c>
      <c r="N95" s="39">
        <f t="shared" si="23"/>
        <v>0.4</v>
      </c>
      <c r="O95" s="62">
        <f t="shared" si="24"/>
        <v>0</v>
      </c>
      <c r="P95" s="80"/>
    </row>
    <row r="96" spans="1:16" ht="11.25">
      <c r="A96" s="30"/>
      <c r="B96" s="21"/>
      <c r="C96" s="31" t="s">
        <v>10</v>
      </c>
      <c r="D96" s="39">
        <v>0</v>
      </c>
      <c r="E96" s="40">
        <v>0</v>
      </c>
      <c r="F96" s="38">
        <v>0</v>
      </c>
      <c r="G96" s="31">
        <v>0</v>
      </c>
      <c r="H96" s="39">
        <v>0</v>
      </c>
      <c r="I96" s="40">
        <v>0</v>
      </c>
      <c r="J96" s="85">
        <v>0</v>
      </c>
      <c r="K96" s="40">
        <v>0</v>
      </c>
      <c r="L96" s="85">
        <v>0</v>
      </c>
      <c r="M96" s="40">
        <v>0</v>
      </c>
      <c r="N96" s="39">
        <f t="shared" si="23"/>
        <v>0</v>
      </c>
      <c r="O96" s="62">
        <f t="shared" si="24"/>
        <v>0</v>
      </c>
      <c r="P96" s="80"/>
    </row>
    <row r="97" spans="1:16" ht="11.25">
      <c r="A97" s="30"/>
      <c r="B97" s="21"/>
      <c r="C97" s="31" t="s">
        <v>11</v>
      </c>
      <c r="D97" s="39">
        <v>3</v>
      </c>
      <c r="E97" s="40">
        <v>0</v>
      </c>
      <c r="F97" s="38">
        <v>1</v>
      </c>
      <c r="G97" s="31">
        <v>0</v>
      </c>
      <c r="H97" s="39">
        <v>1</v>
      </c>
      <c r="I97" s="40">
        <v>0</v>
      </c>
      <c r="J97" s="85">
        <v>1</v>
      </c>
      <c r="K97" s="40">
        <v>0</v>
      </c>
      <c r="L97" s="85">
        <v>2</v>
      </c>
      <c r="M97" s="40">
        <v>0</v>
      </c>
      <c r="N97" s="39">
        <f t="shared" si="23"/>
        <v>1.6</v>
      </c>
      <c r="O97" s="62">
        <f t="shared" si="24"/>
        <v>0</v>
      </c>
      <c r="P97" s="80"/>
    </row>
    <row r="98" spans="1:16" s="11" customFormat="1" ht="11.25">
      <c r="A98" s="30"/>
      <c r="B98" s="21"/>
      <c r="C98" s="22" t="s">
        <v>27</v>
      </c>
      <c r="D98" s="44">
        <f aca="true" t="shared" si="25" ref="D98:M98">SUM(D92:D97)</f>
        <v>7</v>
      </c>
      <c r="E98" s="45">
        <f t="shared" si="25"/>
        <v>1</v>
      </c>
      <c r="F98" s="43">
        <f t="shared" si="25"/>
        <v>3</v>
      </c>
      <c r="G98" s="22">
        <f t="shared" si="25"/>
        <v>1</v>
      </c>
      <c r="H98" s="44">
        <f t="shared" si="25"/>
        <v>5</v>
      </c>
      <c r="I98" s="45">
        <f t="shared" si="25"/>
        <v>1</v>
      </c>
      <c r="J98" s="86">
        <f t="shared" si="25"/>
        <v>3</v>
      </c>
      <c r="K98" s="45">
        <f t="shared" si="25"/>
        <v>0</v>
      </c>
      <c r="L98" s="86">
        <f t="shared" si="25"/>
        <v>2</v>
      </c>
      <c r="M98" s="45">
        <f t="shared" si="25"/>
        <v>1</v>
      </c>
      <c r="N98" s="44">
        <f t="shared" si="23"/>
        <v>4</v>
      </c>
      <c r="O98" s="20">
        <f t="shared" si="24"/>
        <v>0.8</v>
      </c>
      <c r="P98" s="87"/>
    </row>
    <row r="99" spans="1:16" ht="11.25">
      <c r="A99" s="48"/>
      <c r="B99" s="49"/>
      <c r="C99" s="50"/>
      <c r="D99" s="91"/>
      <c r="E99" s="92"/>
      <c r="F99" s="93"/>
      <c r="G99" s="50"/>
      <c r="H99" s="91"/>
      <c r="I99" s="92"/>
      <c r="J99" s="85"/>
      <c r="K99" s="40"/>
      <c r="L99" s="85"/>
      <c r="M99" s="40"/>
      <c r="N99" s="58"/>
      <c r="O99" s="59"/>
      <c r="P99" s="80"/>
    </row>
    <row r="100" spans="1:16" ht="11.25">
      <c r="A100" s="48" t="s">
        <v>27</v>
      </c>
      <c r="B100" s="49"/>
      <c r="C100" s="50" t="s">
        <v>6</v>
      </c>
      <c r="D100" s="91">
        <f aca="true" t="shared" si="26" ref="D100:K100">D92+D84+D76+D68+D60+D51+D43+D35+D27+D19+D11</f>
        <v>13</v>
      </c>
      <c r="E100" s="92">
        <f t="shared" si="26"/>
        <v>4</v>
      </c>
      <c r="F100" s="93">
        <f t="shared" si="26"/>
        <v>10</v>
      </c>
      <c r="G100" s="50">
        <f t="shared" si="26"/>
        <v>4</v>
      </c>
      <c r="H100" s="91">
        <f t="shared" si="26"/>
        <v>14</v>
      </c>
      <c r="I100" s="92">
        <f t="shared" si="26"/>
        <v>1</v>
      </c>
      <c r="J100" s="85">
        <f t="shared" si="26"/>
        <v>8</v>
      </c>
      <c r="K100" s="40">
        <f t="shared" si="26"/>
        <v>1</v>
      </c>
      <c r="L100" s="85">
        <f>L92+L84+L76+L68+L60+L51+L43+L35+L27+L19+L11+L10</f>
        <v>10</v>
      </c>
      <c r="M100" s="40">
        <f>M92+M84+M76+M68+M60+M51+M43+M35+M27+M19+M11</f>
        <v>4</v>
      </c>
      <c r="N100" s="39">
        <f aca="true" t="shared" si="27" ref="N100:N106">AVERAGE(J100,H100,F100,D100,L100)</f>
        <v>11</v>
      </c>
      <c r="O100" s="62">
        <f>AVERAGE(K100,I100,G100,E100,M100)</f>
        <v>2.8</v>
      </c>
      <c r="P100" s="80"/>
    </row>
    <row r="101" spans="1:16" ht="11.25">
      <c r="A101" s="30"/>
      <c r="B101" s="21"/>
      <c r="C101" s="31" t="s">
        <v>7</v>
      </c>
      <c r="D101" s="91">
        <f aca="true" t="shared" si="28" ref="D101:M101">D93+D85+D77+D69+D61+D52+D44+D36+D28+D20+D12</f>
        <v>0</v>
      </c>
      <c r="E101" s="92">
        <f t="shared" si="28"/>
        <v>0</v>
      </c>
      <c r="F101" s="93">
        <f t="shared" si="28"/>
        <v>1</v>
      </c>
      <c r="G101" s="50">
        <f t="shared" si="28"/>
        <v>1</v>
      </c>
      <c r="H101" s="91">
        <f t="shared" si="28"/>
        <v>0</v>
      </c>
      <c r="I101" s="92">
        <f t="shared" si="28"/>
        <v>0</v>
      </c>
      <c r="J101" s="85">
        <f t="shared" si="28"/>
        <v>0</v>
      </c>
      <c r="K101" s="40">
        <f t="shared" si="28"/>
        <v>0</v>
      </c>
      <c r="L101" s="85">
        <f t="shared" si="28"/>
        <v>0</v>
      </c>
      <c r="M101" s="40">
        <f t="shared" si="28"/>
        <v>1</v>
      </c>
      <c r="N101" s="39">
        <f t="shared" si="27"/>
        <v>0.2</v>
      </c>
      <c r="O101" s="62">
        <f aca="true" t="shared" si="29" ref="O101:O106">AVERAGE(K101,I101,G101,E101,M101)</f>
        <v>0.4</v>
      </c>
      <c r="P101" s="80"/>
    </row>
    <row r="102" spans="1:16" ht="11.25">
      <c r="A102" s="30"/>
      <c r="B102" s="21"/>
      <c r="C102" s="31" t="s">
        <v>8</v>
      </c>
      <c r="D102" s="91">
        <f aca="true" t="shared" si="30" ref="D102:M102">D94+D86+D78+D70+D62+D53+D45+D37+D29+D21+D13</f>
        <v>0</v>
      </c>
      <c r="E102" s="92">
        <f t="shared" si="30"/>
        <v>0</v>
      </c>
      <c r="F102" s="93">
        <f t="shared" si="30"/>
        <v>1</v>
      </c>
      <c r="G102" s="50">
        <f t="shared" si="30"/>
        <v>0</v>
      </c>
      <c r="H102" s="91">
        <f t="shared" si="30"/>
        <v>0</v>
      </c>
      <c r="I102" s="92">
        <f t="shared" si="30"/>
        <v>0</v>
      </c>
      <c r="J102" s="85">
        <f t="shared" si="30"/>
        <v>0</v>
      </c>
      <c r="K102" s="40">
        <f t="shared" si="30"/>
        <v>0</v>
      </c>
      <c r="L102" s="85">
        <f t="shared" si="30"/>
        <v>1</v>
      </c>
      <c r="M102" s="40">
        <f t="shared" si="30"/>
        <v>0</v>
      </c>
      <c r="N102" s="39">
        <f t="shared" si="27"/>
        <v>0.4</v>
      </c>
      <c r="O102" s="62">
        <f t="shared" si="29"/>
        <v>0</v>
      </c>
      <c r="P102" s="80"/>
    </row>
    <row r="103" spans="1:16" ht="11.25">
      <c r="A103" s="30"/>
      <c r="B103" s="21"/>
      <c r="C103" s="31" t="s">
        <v>9</v>
      </c>
      <c r="D103" s="91">
        <f aca="true" t="shared" si="31" ref="D103:M103">D95+D87+D79+D71+D63+D54+D46+D38+D30+D22+D14</f>
        <v>4</v>
      </c>
      <c r="E103" s="92">
        <f t="shared" si="31"/>
        <v>0</v>
      </c>
      <c r="F103" s="93">
        <f t="shared" si="31"/>
        <v>2</v>
      </c>
      <c r="G103" s="50">
        <f t="shared" si="31"/>
        <v>0</v>
      </c>
      <c r="H103" s="91">
        <f t="shared" si="31"/>
        <v>2</v>
      </c>
      <c r="I103" s="92">
        <f t="shared" si="31"/>
        <v>1</v>
      </c>
      <c r="J103" s="85">
        <f t="shared" si="31"/>
        <v>1</v>
      </c>
      <c r="K103" s="40">
        <f t="shared" si="31"/>
        <v>0</v>
      </c>
      <c r="L103" s="85">
        <f t="shared" si="31"/>
        <v>0</v>
      </c>
      <c r="M103" s="40">
        <f t="shared" si="31"/>
        <v>0</v>
      </c>
      <c r="N103" s="39">
        <f t="shared" si="27"/>
        <v>1.8</v>
      </c>
      <c r="O103" s="62">
        <f t="shared" si="29"/>
        <v>0.2</v>
      </c>
      <c r="P103" s="80"/>
    </row>
    <row r="104" spans="1:16" ht="11.25">
      <c r="A104" s="30"/>
      <c r="B104" s="21"/>
      <c r="C104" s="31" t="s">
        <v>10</v>
      </c>
      <c r="D104" s="91">
        <f aca="true" t="shared" si="32" ref="D104:M104">D96+D88+D80+D72+D64+D55+D47+D39+D31+D23+D15</f>
        <v>0</v>
      </c>
      <c r="E104" s="92">
        <f t="shared" si="32"/>
        <v>0</v>
      </c>
      <c r="F104" s="93">
        <f t="shared" si="32"/>
        <v>0</v>
      </c>
      <c r="G104" s="50">
        <f t="shared" si="32"/>
        <v>0</v>
      </c>
      <c r="H104" s="91">
        <f t="shared" si="32"/>
        <v>0</v>
      </c>
      <c r="I104" s="92">
        <f t="shared" si="32"/>
        <v>0</v>
      </c>
      <c r="J104" s="85">
        <f t="shared" si="32"/>
        <v>0</v>
      </c>
      <c r="K104" s="40">
        <f t="shared" si="32"/>
        <v>0</v>
      </c>
      <c r="L104" s="85">
        <f t="shared" si="32"/>
        <v>0</v>
      </c>
      <c r="M104" s="40">
        <f t="shared" si="32"/>
        <v>0</v>
      </c>
      <c r="N104" s="39">
        <f t="shared" si="27"/>
        <v>0</v>
      </c>
      <c r="O104" s="62">
        <f t="shared" si="29"/>
        <v>0</v>
      </c>
      <c r="P104" s="80"/>
    </row>
    <row r="105" spans="1:16" ht="11.25">
      <c r="A105" s="30"/>
      <c r="B105" s="21"/>
      <c r="C105" s="31" t="s">
        <v>11</v>
      </c>
      <c r="D105" s="91">
        <f aca="true" t="shared" si="33" ref="D105:M105">D97+D89+D81+D73+D65+D56+D48+D40+D32+D24+D16</f>
        <v>8</v>
      </c>
      <c r="E105" s="92">
        <f t="shared" si="33"/>
        <v>0</v>
      </c>
      <c r="F105" s="93">
        <f t="shared" si="33"/>
        <v>9</v>
      </c>
      <c r="G105" s="50">
        <f t="shared" si="33"/>
        <v>2</v>
      </c>
      <c r="H105" s="91">
        <f t="shared" si="33"/>
        <v>12</v>
      </c>
      <c r="I105" s="92">
        <f t="shared" si="33"/>
        <v>4</v>
      </c>
      <c r="J105" s="85">
        <f t="shared" si="33"/>
        <v>11</v>
      </c>
      <c r="K105" s="40">
        <f t="shared" si="33"/>
        <v>0</v>
      </c>
      <c r="L105" s="85">
        <f t="shared" si="33"/>
        <v>10</v>
      </c>
      <c r="M105" s="40">
        <f t="shared" si="33"/>
        <v>3</v>
      </c>
      <c r="N105" s="39">
        <f t="shared" si="27"/>
        <v>10</v>
      </c>
      <c r="O105" s="62">
        <f t="shared" si="29"/>
        <v>1.8</v>
      </c>
      <c r="P105" s="80"/>
    </row>
    <row r="106" spans="1:16" s="11" customFormat="1" ht="11.25">
      <c r="A106" s="30"/>
      <c r="B106" s="21"/>
      <c r="C106" s="22" t="s">
        <v>27</v>
      </c>
      <c r="D106" s="94">
        <f>SUM(D98,D90,D82,D74,D66,D58,D49,D41,D33,D25,D17,D9)</f>
        <v>25</v>
      </c>
      <c r="E106" s="95">
        <f aca="true" t="shared" si="34" ref="E106:M106">SUM(E98,E90,E82,E74,E66,E58,E49,E41,E33,E25,E17,E9)</f>
        <v>4</v>
      </c>
      <c r="F106" s="43">
        <f t="shared" si="34"/>
        <v>23</v>
      </c>
      <c r="G106" s="22">
        <f t="shared" si="34"/>
        <v>7</v>
      </c>
      <c r="H106" s="44">
        <f t="shared" si="34"/>
        <v>28</v>
      </c>
      <c r="I106" s="45">
        <f t="shared" si="34"/>
        <v>6</v>
      </c>
      <c r="J106" s="86">
        <f t="shared" si="34"/>
        <v>20</v>
      </c>
      <c r="K106" s="45">
        <f t="shared" si="34"/>
        <v>1</v>
      </c>
      <c r="L106" s="86">
        <f t="shared" si="34"/>
        <v>22</v>
      </c>
      <c r="M106" s="45">
        <f t="shared" si="34"/>
        <v>9</v>
      </c>
      <c r="N106" s="44">
        <f t="shared" si="27"/>
        <v>23.6</v>
      </c>
      <c r="O106" s="20">
        <f t="shared" si="29"/>
        <v>5.4</v>
      </c>
      <c r="P106" s="87"/>
    </row>
    <row r="107" spans="1:16" ht="11.25">
      <c r="A107" s="30"/>
      <c r="B107" s="21"/>
      <c r="C107" s="31"/>
      <c r="D107" s="39"/>
      <c r="E107" s="40"/>
      <c r="F107" s="38"/>
      <c r="G107" s="31"/>
      <c r="H107" s="39"/>
      <c r="I107" s="40"/>
      <c r="J107" s="85"/>
      <c r="K107" s="96"/>
      <c r="L107" s="85"/>
      <c r="M107" s="96"/>
      <c r="N107" s="39"/>
      <c r="O107" s="62"/>
      <c r="P107" s="80"/>
    </row>
    <row r="108" spans="1:16" ht="11.25">
      <c r="A108" s="76"/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80"/>
    </row>
    <row r="109" spans="1:16" ht="11.25">
      <c r="A109" s="97"/>
      <c r="B109" s="98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</row>
    <row r="110" spans="1:16" ht="11.25">
      <c r="A110" s="83"/>
      <c r="B110" s="78"/>
      <c r="C110" s="78"/>
      <c r="D110" s="78"/>
      <c r="E110" s="78"/>
      <c r="F110" s="78"/>
      <c r="G110" s="80"/>
      <c r="H110" s="78"/>
      <c r="I110" s="78"/>
      <c r="J110" s="78"/>
      <c r="K110" s="78"/>
      <c r="L110" s="78"/>
      <c r="M110" s="78"/>
      <c r="N110" s="78"/>
      <c r="O110" s="78"/>
      <c r="P110" s="80"/>
    </row>
    <row r="111" spans="1:16" ht="11.25">
      <c r="A111" s="81"/>
      <c r="B111" s="81"/>
      <c r="C111" s="78"/>
      <c r="D111" s="78"/>
      <c r="E111" s="78"/>
      <c r="F111" s="78"/>
      <c r="G111" s="80"/>
      <c r="H111" s="78"/>
      <c r="I111" s="78"/>
      <c r="J111" s="78"/>
      <c r="K111" s="78"/>
      <c r="L111" s="78"/>
      <c r="M111" s="78"/>
      <c r="N111" s="78"/>
      <c r="O111" s="78"/>
      <c r="P111" s="80"/>
    </row>
    <row r="112" spans="1:16" ht="11.25">
      <c r="A112" s="97"/>
      <c r="B112" s="79"/>
      <c r="C112" s="99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</row>
    <row r="113" spans="1:16" ht="11.25">
      <c r="A113" s="87"/>
      <c r="B113" s="98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</row>
    <row r="114" spans="1:16" ht="11.25">
      <c r="A114" s="87"/>
      <c r="B114" s="98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</row>
    <row r="115" spans="1:16" ht="11.25">
      <c r="A115" s="87"/>
      <c r="B115" s="98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</row>
    <row r="116" spans="1:16" ht="11.25">
      <c r="A116" s="87"/>
      <c r="B116" s="98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</row>
    <row r="117" spans="1:16" ht="11.25">
      <c r="A117" s="87"/>
      <c r="B117" s="98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</row>
    <row r="118" spans="1:16" ht="11.25">
      <c r="A118" s="87"/>
      <c r="B118" s="98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</row>
    <row r="119" spans="1:16" ht="11.25">
      <c r="A119" s="87"/>
      <c r="B119" s="98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</row>
    <row r="120" spans="1:16" ht="11.25">
      <c r="A120" s="87"/>
      <c r="B120" s="98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</row>
    <row r="121" spans="1:16" ht="11.25">
      <c r="A121" s="87"/>
      <c r="B121" s="98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</row>
    <row r="122" spans="1:16" ht="11.25">
      <c r="A122" s="87"/>
      <c r="B122" s="98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</row>
    <row r="123" spans="1:16" ht="11.25">
      <c r="A123" s="87"/>
      <c r="B123" s="98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</row>
    <row r="124" spans="1:16" ht="11.25">
      <c r="A124" s="87"/>
      <c r="B124" s="98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</row>
    <row r="125" spans="1:16" ht="11.25">
      <c r="A125" s="87"/>
      <c r="B125" s="98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</row>
    <row r="126" spans="1:16" ht="11.25">
      <c r="A126" s="87"/>
      <c r="B126" s="98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</row>
    <row r="127" spans="1:16" ht="11.25">
      <c r="A127" s="87"/>
      <c r="B127" s="98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</row>
    <row r="128" spans="1:16" ht="11.25">
      <c r="A128" s="87"/>
      <c r="B128" s="98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</row>
    <row r="129" spans="1:16" ht="11.25">
      <c r="A129" s="87"/>
      <c r="B129" s="98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</row>
    <row r="130" spans="1:16" ht="11.25">
      <c r="A130" s="87"/>
      <c r="B130" s="98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</row>
    <row r="131" spans="1:16" ht="11.25">
      <c r="A131" s="87"/>
      <c r="B131" s="98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</row>
    <row r="132" spans="1:16" ht="11.25">
      <c r="A132" s="87"/>
      <c r="B132" s="98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</row>
    <row r="133" spans="1:16" ht="11.25">
      <c r="A133" s="87"/>
      <c r="B133" s="98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</row>
    <row r="134" spans="1:16" ht="11.25">
      <c r="A134" s="87"/>
      <c r="B134" s="98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</row>
    <row r="135" spans="1:16" ht="11.25">
      <c r="A135" s="87"/>
      <c r="B135" s="98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</row>
    <row r="136" spans="1:16" ht="11.25">
      <c r="A136" s="87"/>
      <c r="B136" s="98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</row>
    <row r="137" spans="1:16" ht="11.25">
      <c r="A137" s="87"/>
      <c r="B137" s="98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</row>
    <row r="138" spans="1:16" ht="11.25">
      <c r="A138" s="87"/>
      <c r="B138" s="98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</row>
    <row r="139" spans="1:16" ht="11.25">
      <c r="A139" s="87"/>
      <c r="B139" s="98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</row>
    <row r="140" spans="1:16" ht="11.25">
      <c r="A140" s="87"/>
      <c r="B140" s="98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</row>
    <row r="141" spans="1:16" ht="11.25">
      <c r="A141" s="87"/>
      <c r="B141" s="98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</row>
    <row r="142" spans="1:16" ht="11.25">
      <c r="A142" s="87"/>
      <c r="B142" s="98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</row>
    <row r="143" spans="1:16" ht="11.25">
      <c r="A143" s="87"/>
      <c r="B143" s="98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</row>
    <row r="144" spans="1:16" ht="11.25">
      <c r="A144" s="87"/>
      <c r="B144" s="98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</row>
    <row r="145" spans="1:16" ht="11.25">
      <c r="A145" s="87"/>
      <c r="B145" s="98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</row>
    <row r="146" spans="1:16" ht="11.25">
      <c r="A146" s="87"/>
      <c r="B146" s="98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</row>
    <row r="147" spans="1:16" ht="11.25">
      <c r="A147" s="87"/>
      <c r="B147" s="98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</row>
    <row r="148" spans="1:16" ht="11.25">
      <c r="A148" s="87"/>
      <c r="B148" s="98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</row>
    <row r="149" spans="1:16" ht="11.25">
      <c r="A149" s="87"/>
      <c r="B149" s="98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</row>
    <row r="150" spans="1:16" ht="11.25">
      <c r="A150" s="87"/>
      <c r="B150" s="98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</row>
    <row r="151" spans="1:16" ht="11.25">
      <c r="A151" s="87"/>
      <c r="B151" s="98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</row>
    <row r="152" spans="1:16" ht="11.25">
      <c r="A152" s="87"/>
      <c r="B152" s="98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</row>
    <row r="153" spans="1:16" ht="11.25">
      <c r="A153" s="87"/>
      <c r="B153" s="98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</row>
    <row r="154" spans="1:16" ht="11.25">
      <c r="A154" s="87"/>
      <c r="B154" s="98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</row>
    <row r="155" spans="1:16" ht="11.25">
      <c r="A155" s="87"/>
      <c r="B155" s="98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</row>
    <row r="156" spans="1:16" ht="11.25">
      <c r="A156" s="87"/>
      <c r="B156" s="98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</row>
    <row r="157" spans="1:16" ht="11.25">
      <c r="A157" s="87"/>
      <c r="B157" s="98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</row>
    <row r="158" spans="1:16" ht="11.25">
      <c r="A158" s="87"/>
      <c r="B158" s="98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</row>
    <row r="159" spans="1:16" ht="11.25">
      <c r="A159" s="87"/>
      <c r="B159" s="98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</row>
    <row r="160" spans="1:16" ht="11.25">
      <c r="A160" s="87"/>
      <c r="B160" s="98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</row>
    <row r="161" spans="1:16" ht="11.25">
      <c r="A161" s="87"/>
      <c r="B161" s="98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</row>
    <row r="162" spans="1:16" ht="11.25">
      <c r="A162" s="87"/>
      <c r="B162" s="98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</row>
    <row r="163" spans="1:16" ht="11.25">
      <c r="A163" s="87"/>
      <c r="B163" s="98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1:16" ht="11.25">
      <c r="A164" s="87"/>
      <c r="B164" s="98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1:16" ht="11.25">
      <c r="A165" s="87"/>
      <c r="B165" s="98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</row>
    <row r="166" spans="1:16" ht="11.25">
      <c r="A166" s="87"/>
      <c r="B166" s="98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</row>
    <row r="167" spans="1:16" ht="11.25">
      <c r="A167" s="87"/>
      <c r="B167" s="98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</row>
    <row r="168" spans="1:16" ht="11.25">
      <c r="A168" s="87"/>
      <c r="B168" s="98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</row>
    <row r="169" spans="1:16" ht="11.25">
      <c r="A169" s="87"/>
      <c r="B169" s="98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</row>
    <row r="170" spans="1:16" ht="11.25">
      <c r="A170" s="87"/>
      <c r="B170" s="98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</row>
    <row r="171" spans="1:16" ht="11.25">
      <c r="A171" s="87"/>
      <c r="B171" s="98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</row>
    <row r="172" spans="1:16" ht="11.25">
      <c r="A172" s="87"/>
      <c r="B172" s="98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</row>
    <row r="173" spans="1:16" ht="11.25">
      <c r="A173" s="87"/>
      <c r="B173" s="98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</row>
    <row r="174" spans="1:16" ht="11.25">
      <c r="A174" s="87"/>
      <c r="B174" s="98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</row>
    <row r="175" spans="1:16" ht="11.25">
      <c r="A175" s="87"/>
      <c r="B175" s="98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</row>
    <row r="176" spans="1:16" ht="11.25">
      <c r="A176" s="87"/>
      <c r="B176" s="98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</row>
    <row r="177" spans="1:16" ht="11.25">
      <c r="A177" s="87"/>
      <c r="B177" s="98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</row>
    <row r="178" spans="1:16" ht="11.25">
      <c r="A178" s="87"/>
      <c r="B178" s="98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</row>
    <row r="179" spans="1:16" ht="11.25">
      <c r="A179" s="87"/>
      <c r="B179" s="98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</row>
    <row r="180" spans="1:16" ht="11.25">
      <c r="A180" s="87"/>
      <c r="B180" s="98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</row>
    <row r="181" spans="1:16" ht="11.25">
      <c r="A181" s="87"/>
      <c r="B181" s="98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</row>
    <row r="182" spans="1:16" ht="11.25">
      <c r="A182" s="87"/>
      <c r="B182" s="98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</row>
    <row r="183" spans="1:16" ht="11.25">
      <c r="A183" s="87"/>
      <c r="B183" s="98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</row>
    <row r="184" spans="1:16" ht="11.25">
      <c r="A184" s="87"/>
      <c r="B184" s="98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</row>
    <row r="185" spans="1:16" ht="11.25">
      <c r="A185" s="87"/>
      <c r="B185" s="98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</row>
    <row r="186" spans="1:16" ht="11.25">
      <c r="A186" s="87"/>
      <c r="B186" s="98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</row>
    <row r="187" spans="1:16" ht="11.25">
      <c r="A187" s="87"/>
      <c r="B187" s="98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</row>
    <row r="188" spans="1:16" ht="11.25">
      <c r="A188" s="87"/>
      <c r="B188" s="98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</row>
    <row r="189" spans="1:16" ht="11.25">
      <c r="A189" s="87"/>
      <c r="B189" s="98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</row>
    <row r="190" spans="1:16" ht="11.25">
      <c r="A190" s="87"/>
      <c r="B190" s="98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1:16" ht="11.25">
      <c r="A191" s="87"/>
      <c r="B191" s="98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1:16" ht="11.25">
      <c r="A192" s="87"/>
      <c r="B192" s="98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</row>
    <row r="193" spans="1:16" ht="11.25">
      <c r="A193" s="87"/>
      <c r="B193" s="98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</row>
    <row r="194" spans="1:16" ht="11.25">
      <c r="A194" s="87"/>
      <c r="B194" s="98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</row>
    <row r="195" spans="1:16" ht="11.25">
      <c r="A195" s="87"/>
      <c r="B195" s="98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</row>
    <row r="196" spans="1:16" ht="11.25">
      <c r="A196" s="87"/>
      <c r="B196" s="98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</row>
    <row r="197" spans="1:16" ht="11.25">
      <c r="A197" s="87"/>
      <c r="B197" s="98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</row>
    <row r="198" spans="1:16" ht="11.25">
      <c r="A198" s="87"/>
      <c r="B198" s="98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</row>
    <row r="199" spans="1:16" ht="11.25">
      <c r="A199" s="87"/>
      <c r="B199" s="98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</row>
    <row r="200" spans="1:16" ht="11.25">
      <c r="A200" s="87"/>
      <c r="B200" s="98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</row>
    <row r="201" spans="1:16" ht="11.25">
      <c r="A201" s="87"/>
      <c r="B201" s="98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</row>
    <row r="202" spans="1:16" ht="11.25">
      <c r="A202" s="87"/>
      <c r="B202" s="98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</row>
    <row r="203" spans="1:16" ht="11.25">
      <c r="A203" s="87"/>
      <c r="B203" s="98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</row>
    <row r="204" spans="1:16" ht="11.25">
      <c r="A204" s="87"/>
      <c r="B204" s="98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</row>
    <row r="205" spans="1:16" ht="11.25">
      <c r="A205" s="87"/>
      <c r="B205" s="98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</row>
    <row r="206" spans="1:16" ht="11.25">
      <c r="A206" s="87"/>
      <c r="B206" s="98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</row>
    <row r="207" spans="1:16" ht="11.25">
      <c r="A207" s="87"/>
      <c r="B207" s="98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</row>
    <row r="208" spans="1:16" ht="11.25">
      <c r="A208" s="87"/>
      <c r="B208" s="98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</row>
    <row r="209" spans="1:16" ht="11.25">
      <c r="A209" s="87"/>
      <c r="B209" s="98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</row>
    <row r="210" spans="1:16" ht="11.25">
      <c r="A210" s="87"/>
      <c r="B210" s="98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</row>
    <row r="211" spans="1:16" ht="11.25">
      <c r="A211" s="87"/>
      <c r="B211" s="98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</row>
    <row r="212" spans="1:16" ht="11.25">
      <c r="A212" s="87"/>
      <c r="B212" s="98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</row>
    <row r="213" spans="1:16" ht="11.25">
      <c r="A213" s="87"/>
      <c r="B213" s="98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</row>
    <row r="214" spans="1:16" ht="11.25">
      <c r="A214" s="87"/>
      <c r="B214" s="98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</row>
    <row r="215" spans="1:16" ht="11.25">
      <c r="A215" s="87"/>
      <c r="B215" s="98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</row>
    <row r="216" spans="1:16" ht="11.25">
      <c r="A216" s="87"/>
      <c r="B216" s="98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</row>
    <row r="217" spans="1:16" ht="11.25">
      <c r="A217" s="87"/>
      <c r="B217" s="98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</row>
    <row r="218" spans="1:16" ht="11.25">
      <c r="A218" s="87"/>
      <c r="B218" s="98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</row>
    <row r="219" spans="1:16" ht="11.25">
      <c r="A219" s="87"/>
      <c r="B219" s="98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</row>
    <row r="220" spans="1:16" ht="11.25">
      <c r="A220" s="87"/>
      <c r="B220" s="98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</row>
    <row r="221" spans="1:16" ht="11.25">
      <c r="A221" s="87"/>
      <c r="B221" s="98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</row>
    <row r="222" spans="1:16" ht="11.25">
      <c r="A222" s="87"/>
      <c r="B222" s="98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</row>
    <row r="223" spans="1:16" ht="11.25">
      <c r="A223" s="87"/>
      <c r="B223" s="98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</row>
    <row r="224" spans="1:16" ht="11.25">
      <c r="A224" s="87"/>
      <c r="B224" s="98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</row>
    <row r="225" spans="1:16" ht="11.25">
      <c r="A225" s="87"/>
      <c r="B225" s="98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</row>
    <row r="226" spans="1:16" ht="11.25">
      <c r="A226" s="87"/>
      <c r="B226" s="98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</row>
    <row r="227" spans="1:16" ht="11.25">
      <c r="A227" s="87"/>
      <c r="B227" s="98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</row>
    <row r="228" spans="1:16" ht="11.25">
      <c r="A228" s="87"/>
      <c r="B228" s="98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</row>
    <row r="229" spans="1:16" ht="11.25">
      <c r="A229" s="87"/>
      <c r="B229" s="98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</row>
    <row r="230" spans="1:16" ht="11.25">
      <c r="A230" s="87"/>
      <c r="B230" s="98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</row>
    <row r="231" spans="1:16" ht="11.25">
      <c r="A231" s="87"/>
      <c r="B231" s="98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</row>
    <row r="232" spans="1:16" ht="11.25">
      <c r="A232" s="87"/>
      <c r="B232" s="98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</row>
    <row r="233" spans="1:16" ht="11.25">
      <c r="A233" s="87"/>
      <c r="B233" s="98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</row>
    <row r="234" spans="1:16" ht="11.25">
      <c r="A234" s="87"/>
      <c r="B234" s="98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</row>
    <row r="235" spans="1:16" ht="11.25">
      <c r="A235" s="87"/>
      <c r="B235" s="98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</row>
    <row r="236" spans="1:16" ht="11.25">
      <c r="A236" s="87"/>
      <c r="B236" s="98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</row>
    <row r="237" spans="1:16" ht="11.25">
      <c r="A237" s="87"/>
      <c r="B237" s="98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</row>
    <row r="238" spans="1:16" ht="11.25">
      <c r="A238" s="87"/>
      <c r="B238" s="98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</row>
    <row r="239" spans="1:16" ht="11.25">
      <c r="A239" s="87"/>
      <c r="B239" s="98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</row>
    <row r="240" spans="1:16" ht="11.25">
      <c r="A240" s="87"/>
      <c r="B240" s="98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</row>
    <row r="241" spans="1:16" ht="11.25">
      <c r="A241" s="87"/>
      <c r="B241" s="98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1:16" ht="11.25">
      <c r="A242" s="87"/>
      <c r="B242" s="98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</row>
    <row r="243" spans="1:16" ht="11.25">
      <c r="A243" s="87"/>
      <c r="B243" s="98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</row>
    <row r="244" spans="1:16" ht="11.25">
      <c r="A244" s="87"/>
      <c r="B244" s="98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</row>
    <row r="245" spans="1:16" ht="11.25">
      <c r="A245" s="87"/>
      <c r="B245" s="98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</row>
    <row r="246" spans="1:16" ht="11.25">
      <c r="A246" s="87"/>
      <c r="B246" s="98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</row>
    <row r="247" spans="1:16" ht="11.25">
      <c r="A247" s="87"/>
      <c r="B247" s="98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</row>
    <row r="248" spans="1:16" ht="11.25">
      <c r="A248" s="87"/>
      <c r="B248" s="98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</row>
    <row r="249" spans="1:16" ht="11.25">
      <c r="A249" s="87"/>
      <c r="B249" s="98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</row>
    <row r="250" spans="1:16" ht="11.25">
      <c r="A250" s="87"/>
      <c r="B250" s="98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</row>
    <row r="251" spans="1:16" ht="11.25">
      <c r="A251" s="87"/>
      <c r="B251" s="98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</row>
    <row r="252" spans="1:16" ht="11.25">
      <c r="A252" s="87"/>
      <c r="B252" s="98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</row>
    <row r="253" spans="1:16" ht="11.25">
      <c r="A253" s="87"/>
      <c r="B253" s="98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</row>
    <row r="254" spans="1:16" ht="11.25">
      <c r="A254" s="87"/>
      <c r="B254" s="98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</row>
    <row r="255" spans="1:16" ht="11.25">
      <c r="A255" s="87"/>
      <c r="B255" s="98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</row>
    <row r="256" spans="1:16" ht="11.25">
      <c r="A256" s="87"/>
      <c r="B256" s="98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</row>
    <row r="257" spans="1:16" ht="11.25">
      <c r="A257" s="87"/>
      <c r="B257" s="98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</row>
    <row r="258" spans="1:16" ht="11.25">
      <c r="A258" s="87"/>
      <c r="B258" s="98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</row>
    <row r="259" spans="1:16" ht="11.25">
      <c r="A259" s="87"/>
      <c r="B259" s="98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</row>
    <row r="260" spans="1:16" ht="11.25">
      <c r="A260" s="87"/>
      <c r="B260" s="98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</row>
    <row r="261" spans="1:16" ht="11.25">
      <c r="A261" s="87"/>
      <c r="B261" s="98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</row>
    <row r="262" spans="1:16" ht="11.25">
      <c r="A262" s="87"/>
      <c r="B262" s="98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</row>
    <row r="263" spans="1:16" ht="11.25">
      <c r="A263" s="87"/>
      <c r="B263" s="98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</row>
    <row r="264" spans="1:16" ht="11.25">
      <c r="A264" s="87"/>
      <c r="B264" s="98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1:16" ht="11.25">
      <c r="A265" s="87"/>
      <c r="B265" s="98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</row>
    <row r="266" spans="1:16" ht="11.25">
      <c r="A266" s="87"/>
      <c r="B266" s="98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</row>
    <row r="267" spans="1:16" ht="11.25">
      <c r="A267" s="87"/>
      <c r="B267" s="98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1:16" ht="11.25">
      <c r="A268" s="87"/>
      <c r="B268" s="98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1:16" ht="11.25">
      <c r="A269" s="87"/>
      <c r="B269" s="98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</row>
    <row r="270" spans="1:16" ht="11.25">
      <c r="A270" s="87"/>
      <c r="B270" s="98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</row>
    <row r="271" spans="1:16" ht="11.25">
      <c r="A271" s="87"/>
      <c r="B271" s="98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1:16" ht="11.25">
      <c r="A272" s="87"/>
      <c r="B272" s="98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1:16" ht="11.25">
      <c r="A273" s="87"/>
      <c r="B273" s="98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</row>
    <row r="274" spans="1:16" ht="11.25">
      <c r="A274" s="87"/>
      <c r="B274" s="98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</row>
    <row r="275" spans="1:16" ht="11.25">
      <c r="A275" s="87"/>
      <c r="B275" s="98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</row>
    <row r="276" spans="1:16" ht="11.25">
      <c r="A276" s="87"/>
      <c r="B276" s="98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</row>
    <row r="277" spans="1:16" ht="11.25">
      <c r="A277" s="87"/>
      <c r="B277" s="98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</row>
    <row r="278" spans="1:16" ht="11.25">
      <c r="A278" s="87"/>
      <c r="B278" s="98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</row>
    <row r="279" spans="1:16" ht="11.25">
      <c r="A279" s="87"/>
      <c r="B279" s="98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</row>
    <row r="280" spans="1:16" ht="11.25">
      <c r="A280" s="87"/>
      <c r="B280" s="98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</row>
    <row r="281" spans="1:16" ht="11.25">
      <c r="A281" s="87"/>
      <c r="B281" s="98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</row>
    <row r="282" spans="1:16" ht="11.25">
      <c r="A282" s="87"/>
      <c r="B282" s="98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</row>
    <row r="283" spans="1:16" ht="11.25">
      <c r="A283" s="87"/>
      <c r="B283" s="98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1:16" ht="11.25">
      <c r="A284" s="87"/>
      <c r="B284" s="98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</row>
    <row r="285" spans="1:16" ht="11.25">
      <c r="A285" s="87"/>
      <c r="B285" s="98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</row>
    <row r="286" spans="1:16" ht="11.25">
      <c r="A286" s="87"/>
      <c r="B286" s="98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ht="11.25">
      <c r="A287" s="87"/>
      <c r="B287" s="98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1:16" ht="11.25">
      <c r="A288" s="87"/>
      <c r="B288" s="98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1:16" ht="11.25">
      <c r="A289" s="87"/>
      <c r="B289" s="98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ht="11.25">
      <c r="A290" s="87"/>
      <c r="B290" s="98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ht="11.25">
      <c r="A291" s="87"/>
      <c r="B291" s="98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1:16" ht="11.25">
      <c r="A292" s="87"/>
      <c r="B292" s="98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1:16" ht="11.25">
      <c r="A293" s="87"/>
      <c r="B293" s="98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ht="11.25">
      <c r="A294" s="87"/>
      <c r="B294" s="98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1:16" ht="11.25">
      <c r="A295" s="87"/>
      <c r="B295" s="98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1:16" ht="11.25">
      <c r="A296" s="87"/>
      <c r="B296" s="98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1:16" ht="11.25">
      <c r="A297" s="87"/>
      <c r="B297" s="98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1:16" ht="11.25">
      <c r="A298" s="87"/>
      <c r="B298" s="98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1:16" ht="11.25">
      <c r="A299" s="87"/>
      <c r="B299" s="98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1:16" ht="11.25">
      <c r="A300" s="87"/>
      <c r="B300" s="98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1:16" ht="11.25">
      <c r="A301" s="87"/>
      <c r="B301" s="98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1:16" ht="11.25">
      <c r="A302" s="87"/>
      <c r="B302" s="98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1:16" ht="11.25">
      <c r="A303" s="87"/>
      <c r="B303" s="98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1:16" ht="11.25">
      <c r="A304" s="87"/>
      <c r="B304" s="98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1:16" ht="11.25">
      <c r="A305" s="87"/>
      <c r="B305" s="98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1:16" ht="11.25">
      <c r="A306" s="87"/>
      <c r="B306" s="98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1:16" ht="11.25">
      <c r="A307" s="87"/>
      <c r="B307" s="98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1:16" ht="11.25">
      <c r="A308" s="87"/>
      <c r="B308" s="98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1:16" ht="11.25">
      <c r="A309" s="87"/>
      <c r="B309" s="98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1:16" ht="11.25">
      <c r="A310" s="87"/>
      <c r="B310" s="98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1:16" ht="11.25">
      <c r="A311" s="87"/>
      <c r="B311" s="98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1:16" ht="11.25">
      <c r="A312" s="87"/>
      <c r="B312" s="98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1:16" ht="11.25">
      <c r="A313" s="87"/>
      <c r="B313" s="98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1:16" ht="11.25">
      <c r="A314" s="87"/>
      <c r="B314" s="98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1:16" ht="11.25">
      <c r="A315" s="87"/>
      <c r="B315" s="98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1:16" ht="11.25">
      <c r="A316" s="87"/>
      <c r="B316" s="98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1:16" ht="11.25">
      <c r="A317" s="87"/>
      <c r="B317" s="98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1:16" ht="11.25">
      <c r="A318" s="87"/>
      <c r="B318" s="98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1:16" ht="11.25">
      <c r="A319" s="87"/>
      <c r="B319" s="98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1:16" ht="11.25">
      <c r="A320" s="87"/>
      <c r="B320" s="98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1:16" ht="11.25">
      <c r="A321" s="87"/>
      <c r="B321" s="98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1:16" ht="11.25">
      <c r="A322" s="87"/>
      <c r="B322" s="98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1:16" ht="11.25">
      <c r="A323" s="87"/>
      <c r="B323" s="98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1:16" ht="11.25">
      <c r="A324" s="87"/>
      <c r="B324" s="98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1:16" ht="11.25">
      <c r="A325" s="87"/>
      <c r="B325" s="98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1:16" ht="11.25">
      <c r="A326" s="87"/>
      <c r="B326" s="98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1:16" ht="11.25">
      <c r="A327" s="87"/>
      <c r="B327" s="98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1:16" ht="11.25">
      <c r="A328" s="87"/>
      <c r="B328" s="98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1:16" ht="11.25">
      <c r="A329" s="87"/>
      <c r="B329" s="98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1:16" ht="11.25">
      <c r="A330" s="87"/>
      <c r="B330" s="98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1:16" ht="11.25">
      <c r="A331" s="87"/>
      <c r="B331" s="98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1:16" ht="11.25">
      <c r="A332" s="87"/>
      <c r="B332" s="98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1:16" ht="11.25">
      <c r="A333" s="87"/>
      <c r="B333" s="98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1:16" ht="11.25">
      <c r="A334" s="87"/>
      <c r="B334" s="98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1:16" ht="11.25">
      <c r="A335" s="87"/>
      <c r="B335" s="98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1:16" ht="11.25">
      <c r="A336" s="87"/>
      <c r="B336" s="98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1:16" ht="11.25">
      <c r="A337" s="87"/>
      <c r="B337" s="98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1:16" ht="11.25">
      <c r="A338" s="87"/>
      <c r="B338" s="98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1:16" ht="11.25">
      <c r="A339" s="87"/>
      <c r="B339" s="98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1:16" ht="11.25">
      <c r="A340" s="87"/>
      <c r="B340" s="98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1:16" ht="11.25">
      <c r="A341" s="87"/>
      <c r="B341" s="98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1:16" ht="11.25">
      <c r="A342" s="87"/>
      <c r="B342" s="98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1:16" ht="11.25">
      <c r="A343" s="87"/>
      <c r="B343" s="98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1:16" ht="11.25">
      <c r="A344" s="87"/>
      <c r="B344" s="98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1:16" ht="11.25">
      <c r="A345" s="87"/>
      <c r="B345" s="98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1:16" ht="11.25">
      <c r="A346" s="87"/>
      <c r="B346" s="98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1:16" ht="11.25">
      <c r="A347" s="87"/>
      <c r="B347" s="98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1:16" ht="11.25">
      <c r="A348" s="87"/>
      <c r="B348" s="98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1:16" ht="11.25">
      <c r="A349" s="87"/>
      <c r="B349" s="98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1:16" ht="11.25">
      <c r="A350" s="87"/>
      <c r="B350" s="98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1:16" ht="11.25">
      <c r="A351" s="87"/>
      <c r="B351" s="98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1:16" ht="11.25">
      <c r="A352" s="87"/>
      <c r="B352" s="98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1:16" ht="11.25">
      <c r="A353" s="87"/>
      <c r="B353" s="98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1:16" ht="11.25">
      <c r="A354" s="87"/>
      <c r="B354" s="98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1:16" ht="11.25">
      <c r="A355" s="87"/>
      <c r="B355" s="98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1:16" ht="11.25">
      <c r="A356" s="87"/>
      <c r="B356" s="98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1:16" ht="11.25">
      <c r="A357" s="87"/>
      <c r="B357" s="98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1:16" ht="11.25">
      <c r="A358" s="87"/>
      <c r="B358" s="98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1:16" ht="11.25">
      <c r="A359" s="87"/>
      <c r="B359" s="98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1:16" ht="11.25">
      <c r="A360" s="87"/>
      <c r="B360" s="98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1:16" ht="11.25">
      <c r="A361" s="87"/>
      <c r="B361" s="98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1:16" ht="11.25">
      <c r="A362" s="87"/>
      <c r="B362" s="98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1:16" ht="11.25">
      <c r="A363" s="87"/>
      <c r="B363" s="98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1:16" ht="11.25">
      <c r="A364" s="87"/>
      <c r="B364" s="98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1:16" ht="11.25">
      <c r="A365" s="87"/>
      <c r="B365" s="98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1:16" ht="11.25">
      <c r="A366" s="87"/>
      <c r="B366" s="98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1:16" ht="11.25">
      <c r="A367" s="87"/>
      <c r="B367" s="98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1:16" ht="11.25">
      <c r="A368" s="87"/>
      <c r="B368" s="98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1:16" ht="11.25">
      <c r="A369" s="87"/>
      <c r="B369" s="98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1:16" ht="11.25">
      <c r="A370" s="87"/>
      <c r="B370" s="98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1:16" ht="11.25">
      <c r="A371" s="87"/>
      <c r="B371" s="98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1:16" ht="11.25">
      <c r="A372" s="87"/>
      <c r="B372" s="98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1:16" ht="11.25">
      <c r="A373" s="87"/>
      <c r="B373" s="98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1:16" ht="11.25">
      <c r="A374" s="87"/>
      <c r="B374" s="98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1:16" ht="11.25">
      <c r="A375" s="87"/>
      <c r="B375" s="98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1:16" ht="11.25">
      <c r="A376" s="87"/>
      <c r="B376" s="98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1:16" ht="11.25">
      <c r="A377" s="87"/>
      <c r="B377" s="98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1:16" ht="11.25">
      <c r="A378" s="87"/>
      <c r="B378" s="98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1:16" ht="11.25">
      <c r="A379" s="87"/>
      <c r="B379" s="98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1:16" ht="11.25">
      <c r="A380" s="87"/>
      <c r="B380" s="98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1:16" ht="11.25">
      <c r="A381" s="87"/>
      <c r="B381" s="98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1:16" ht="11.25">
      <c r="A382" s="87"/>
      <c r="B382" s="98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1:16" ht="11.25">
      <c r="A383" s="87"/>
      <c r="B383" s="98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1:16" ht="11.25">
      <c r="A384" s="87"/>
      <c r="B384" s="98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1:16" ht="11.25">
      <c r="A385" s="87"/>
      <c r="B385" s="98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1:16" ht="11.25">
      <c r="A386" s="87"/>
      <c r="B386" s="98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1:16" ht="11.25">
      <c r="A387" s="87"/>
      <c r="B387" s="98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1:16" ht="11.25">
      <c r="A388" s="87"/>
      <c r="B388" s="98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1:16" ht="11.25">
      <c r="A389" s="87"/>
      <c r="B389" s="98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1:16" ht="11.25">
      <c r="A390" s="87"/>
      <c r="B390" s="98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1:16" ht="11.25">
      <c r="A391" s="87"/>
      <c r="B391" s="98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1:16" ht="11.25">
      <c r="A392" s="87"/>
      <c r="B392" s="98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1:16" ht="11.25">
      <c r="A393" s="87"/>
      <c r="B393" s="98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1:16" ht="11.25">
      <c r="A394" s="87"/>
      <c r="B394" s="98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1:16" ht="11.25">
      <c r="A395" s="87"/>
      <c r="B395" s="98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1:16" ht="11.25">
      <c r="A396" s="87"/>
      <c r="B396" s="98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1:16" ht="11.25">
      <c r="A397" s="87"/>
      <c r="B397" s="98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1:16" ht="11.25">
      <c r="A398" s="87"/>
      <c r="B398" s="98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1:16" ht="11.25">
      <c r="A399" s="87"/>
      <c r="B399" s="98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1:16" ht="11.25">
      <c r="A400" s="87"/>
      <c r="B400" s="98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  <row r="401" spans="1:16" ht="11.25">
      <c r="A401" s="87"/>
      <c r="B401" s="98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</row>
    <row r="402" spans="1:16" ht="11.25">
      <c r="A402" s="87"/>
      <c r="B402" s="98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</row>
    <row r="403" spans="1:16" ht="11.25">
      <c r="A403" s="87"/>
      <c r="B403" s="98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</row>
    <row r="404" spans="1:16" ht="11.25">
      <c r="A404" s="87"/>
      <c r="B404" s="98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</row>
    <row r="405" spans="1:16" ht="11.25">
      <c r="A405" s="87"/>
      <c r="B405" s="98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</row>
    <row r="406" spans="1:16" ht="11.25">
      <c r="A406" s="87"/>
      <c r="B406" s="98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</row>
    <row r="407" spans="1:16" ht="11.25">
      <c r="A407" s="87"/>
      <c r="B407" s="98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</row>
    <row r="408" spans="1:16" ht="11.25">
      <c r="A408" s="87"/>
      <c r="B408" s="98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</row>
    <row r="409" spans="1:16" ht="11.25">
      <c r="A409" s="87"/>
      <c r="B409" s="98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</row>
    <row r="410" spans="1:16" ht="11.25">
      <c r="A410" s="87"/>
      <c r="B410" s="98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</row>
    <row r="411" spans="1:16" ht="11.25">
      <c r="A411" s="87"/>
      <c r="B411" s="98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</row>
    <row r="412" spans="1:16" ht="11.25">
      <c r="A412" s="87"/>
      <c r="B412" s="98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</row>
    <row r="413" spans="1:16" ht="11.25">
      <c r="A413" s="87"/>
      <c r="B413" s="98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</row>
    <row r="414" spans="1:16" ht="11.25">
      <c r="A414" s="87"/>
      <c r="B414" s="98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</row>
    <row r="415" spans="1:16" ht="11.25">
      <c r="A415" s="87"/>
      <c r="B415" s="98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</row>
    <row r="416" spans="1:16" ht="11.25">
      <c r="A416" s="87"/>
      <c r="B416" s="98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</row>
    <row r="417" spans="1:16" ht="11.25">
      <c r="A417" s="87"/>
      <c r="B417" s="98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</row>
    <row r="418" spans="1:16" ht="11.25">
      <c r="A418" s="87"/>
      <c r="B418" s="98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</row>
    <row r="419" spans="1:16" ht="11.25">
      <c r="A419" s="87"/>
      <c r="B419" s="98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</row>
    <row r="420" spans="1:16" ht="11.25">
      <c r="A420" s="87"/>
      <c r="B420" s="98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</row>
    <row r="421" spans="1:16" ht="11.25">
      <c r="A421" s="87"/>
      <c r="B421" s="98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</row>
    <row r="422" spans="1:16" ht="11.25">
      <c r="A422" s="87"/>
      <c r="B422" s="98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</row>
    <row r="423" spans="1:16" ht="11.25">
      <c r="A423" s="87"/>
      <c r="B423" s="98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</row>
    <row r="424" spans="1:16" ht="11.25">
      <c r="A424" s="87"/>
      <c r="B424" s="98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</row>
    <row r="425" spans="1:16" ht="11.25">
      <c r="A425" s="87"/>
      <c r="B425" s="98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</row>
    <row r="426" spans="1:16" ht="11.25">
      <c r="A426" s="87"/>
      <c r="B426" s="98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</row>
    <row r="427" spans="1:16" ht="11.25">
      <c r="A427" s="87"/>
      <c r="B427" s="98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</row>
    <row r="428" spans="1:16" ht="11.25">
      <c r="A428" s="87"/>
      <c r="B428" s="98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</row>
    <row r="429" spans="1:16" ht="11.25">
      <c r="A429" s="87"/>
      <c r="B429" s="98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</row>
    <row r="430" spans="1:16" ht="11.25">
      <c r="A430" s="87"/>
      <c r="B430" s="98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</row>
    <row r="431" spans="1:16" ht="11.25">
      <c r="A431" s="87"/>
      <c r="B431" s="98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</row>
    <row r="432" spans="1:16" ht="11.25">
      <c r="A432" s="87"/>
      <c r="B432" s="98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</row>
    <row r="433" spans="1:16" ht="11.25">
      <c r="A433" s="87"/>
      <c r="B433" s="98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</row>
    <row r="434" spans="1:16" ht="11.25">
      <c r="A434" s="87"/>
      <c r="B434" s="98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</row>
    <row r="435" spans="1:16" ht="11.25">
      <c r="A435" s="87"/>
      <c r="B435" s="98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</row>
  </sheetData>
  <mergeCells count="6">
    <mergeCell ref="F1:G1"/>
    <mergeCell ref="N1:O1"/>
    <mergeCell ref="D1:E1"/>
    <mergeCell ref="H1:I1"/>
    <mergeCell ref="J1:K1"/>
    <mergeCell ref="L1:M1"/>
  </mergeCells>
  <printOptions/>
  <pageMargins left="0.75" right="0.75" top="1.25" bottom="0.75" header="0.5" footer="0.25"/>
  <pageSetup horizontalDpi="300" verticalDpi="300" orientation="portrait" scale="83" r:id="rId1"/>
  <headerFooter alignWithMargins="0">
    <oddHeader>&amp;CThe University of Alabama in Huntsville
Table 4.5 Degrees Awarded - Doctoral Programs
</oddHeader>
    <oddFooter>&amp;L&amp;8Office of Institutional Research
&amp;F (das)
&amp;C
 &amp;R&amp;8* Race: W = White; A-A = African-American; H = Hispanic;
A/PI = Asian/Pacific Islander; NRA = Nonresident Alien
UNK = Unknown
</oddFooter>
  </headerFooter>
  <rowBreaks count="1" manualBreakCount="1">
    <brk id="49" max="255" man="1"/>
  </rowBreaks>
  <ignoredErrors>
    <ignoredError sqref="N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N42" sqref="N42"/>
    </sheetView>
  </sheetViews>
  <sheetFormatPr defaultColWidth="9.140625" defaultRowHeight="12.75"/>
  <cols>
    <col min="1" max="1" width="29.00390625" style="3" bestFit="1" customWidth="1"/>
    <col min="2" max="2" width="8.140625" style="6" bestFit="1" customWidth="1"/>
    <col min="3" max="3" width="8.57421875" style="6" bestFit="1" customWidth="1"/>
    <col min="4" max="4" width="7.140625" style="6" bestFit="1" customWidth="1"/>
    <col min="5" max="5" width="8.140625" style="6" bestFit="1" customWidth="1"/>
    <col min="6" max="6" width="9.421875" style="6" bestFit="1" customWidth="1"/>
    <col min="7" max="7" width="5.7109375" style="6" bestFit="1" customWidth="1"/>
    <col min="8" max="8" width="8.8515625" style="10" bestFit="1" customWidth="1"/>
    <col min="9" max="9" width="6.57421875" style="6" customWidth="1"/>
    <col min="10" max="10" width="7.8515625" style="9" bestFit="1" customWidth="1"/>
    <col min="11" max="16384" width="9.140625" style="3" customWidth="1"/>
  </cols>
  <sheetData>
    <row r="1" spans="1:10" ht="11.25">
      <c r="A1" s="100"/>
      <c r="B1" s="101"/>
      <c r="C1" s="101"/>
      <c r="D1" s="101"/>
      <c r="E1" s="101"/>
      <c r="F1" s="102"/>
      <c r="G1" s="102"/>
      <c r="H1" s="103"/>
      <c r="I1" s="102"/>
      <c r="J1" s="104"/>
    </row>
    <row r="2" spans="1:10" ht="11.25">
      <c r="A2" s="99"/>
      <c r="B2" s="99"/>
      <c r="C2" s="99"/>
      <c r="D2" s="99"/>
      <c r="E2" s="99"/>
      <c r="F2" s="105"/>
      <c r="G2" s="105"/>
      <c r="H2" s="106"/>
      <c r="I2" s="105"/>
      <c r="J2" s="107"/>
    </row>
    <row r="3" spans="1:10" ht="11.25">
      <c r="A3" s="108" t="s">
        <v>42</v>
      </c>
      <c r="B3" s="109" t="s">
        <v>43</v>
      </c>
      <c r="C3" s="109" t="s">
        <v>44</v>
      </c>
      <c r="D3" s="109" t="s">
        <v>45</v>
      </c>
      <c r="E3" s="109" t="s">
        <v>46</v>
      </c>
      <c r="F3" s="110" t="s">
        <v>47</v>
      </c>
      <c r="G3" s="110" t="s">
        <v>48</v>
      </c>
      <c r="H3" s="111" t="s">
        <v>49</v>
      </c>
      <c r="I3" s="112" t="s">
        <v>50</v>
      </c>
      <c r="J3" s="113" t="s">
        <v>51</v>
      </c>
    </row>
    <row r="4" spans="1:10" ht="11.25">
      <c r="A4" s="114"/>
      <c r="B4" s="115"/>
      <c r="C4" s="115"/>
      <c r="D4" s="115"/>
      <c r="E4" s="115"/>
      <c r="F4" s="116"/>
      <c r="G4" s="116"/>
      <c r="H4" s="117"/>
      <c r="I4" s="116"/>
      <c r="J4" s="118"/>
    </row>
    <row r="5" spans="1:10" ht="11.25">
      <c r="A5" s="119" t="s">
        <v>52</v>
      </c>
      <c r="B5" s="120"/>
      <c r="C5" s="120"/>
      <c r="D5" s="120"/>
      <c r="E5" s="120"/>
      <c r="F5" s="121"/>
      <c r="G5" s="121"/>
      <c r="H5" s="122"/>
      <c r="I5" s="121"/>
      <c r="J5" s="123"/>
    </row>
    <row r="6" spans="1:10" ht="11.25">
      <c r="A6" s="124"/>
      <c r="B6" s="124"/>
      <c r="C6" s="124"/>
      <c r="D6" s="124"/>
      <c r="E6" s="124"/>
      <c r="F6" s="125"/>
      <c r="G6" s="125"/>
      <c r="H6" s="126"/>
      <c r="I6" s="125"/>
      <c r="J6" s="127"/>
    </row>
    <row r="7" spans="1:10" ht="11.25">
      <c r="A7" s="114"/>
      <c r="B7" s="115"/>
      <c r="C7" s="115"/>
      <c r="D7" s="115"/>
      <c r="E7" s="115"/>
      <c r="F7" s="116"/>
      <c r="G7" s="116"/>
      <c r="H7" s="117"/>
      <c r="I7" s="116"/>
      <c r="J7" s="118"/>
    </row>
    <row r="8" spans="1:13" ht="11.25">
      <c r="A8" s="114" t="s">
        <v>26</v>
      </c>
      <c r="B8" s="115" t="s">
        <v>72</v>
      </c>
      <c r="C8" s="115" t="s">
        <v>73</v>
      </c>
      <c r="D8" s="115"/>
      <c r="E8" s="115" t="s">
        <v>106</v>
      </c>
      <c r="F8" s="116">
        <v>19</v>
      </c>
      <c r="G8" s="116">
        <v>16</v>
      </c>
      <c r="H8" s="128">
        <f>(G8/F8)*100</f>
        <v>84.21052631578947</v>
      </c>
      <c r="I8" s="116">
        <v>14</v>
      </c>
      <c r="J8" s="118">
        <f>(I8/G8)*100</f>
        <v>87.5</v>
      </c>
      <c r="M8" s="7"/>
    </row>
    <row r="9" spans="1:10" s="8" customFormat="1" ht="11.25">
      <c r="A9" s="129" t="s">
        <v>25</v>
      </c>
      <c r="B9" s="130" t="s">
        <v>74</v>
      </c>
      <c r="C9" s="130" t="s">
        <v>75</v>
      </c>
      <c r="D9" s="130"/>
      <c r="E9" s="130" t="s">
        <v>107</v>
      </c>
      <c r="F9" s="131">
        <v>48</v>
      </c>
      <c r="G9" s="131">
        <v>38</v>
      </c>
      <c r="H9" s="128">
        <f aca="true" t="shared" si="0" ref="H9:H48">(G9/F9)*100</f>
        <v>79.16666666666666</v>
      </c>
      <c r="I9" s="131">
        <v>32</v>
      </c>
      <c r="J9" s="118">
        <f>(I9/G9)*100</f>
        <v>84.21052631578947</v>
      </c>
    </row>
    <row r="10" spans="1:10" ht="11.25">
      <c r="A10" s="114" t="s">
        <v>38</v>
      </c>
      <c r="B10" s="115" t="s">
        <v>76</v>
      </c>
      <c r="C10" s="115"/>
      <c r="D10" s="115"/>
      <c r="E10" s="115" t="s">
        <v>108</v>
      </c>
      <c r="F10" s="116">
        <v>28</v>
      </c>
      <c r="G10" s="116">
        <v>18</v>
      </c>
      <c r="H10" s="128">
        <f t="shared" si="0"/>
        <v>64.28571428571429</v>
      </c>
      <c r="I10" s="131">
        <v>15</v>
      </c>
      <c r="J10" s="118">
        <f>(I10/G10)*100</f>
        <v>83.33333333333334</v>
      </c>
    </row>
    <row r="11" spans="1:10" ht="11.25">
      <c r="A11" s="114"/>
      <c r="B11" s="115"/>
      <c r="C11" s="115"/>
      <c r="D11" s="115"/>
      <c r="E11" s="115"/>
      <c r="F11" s="116"/>
      <c r="G11" s="116"/>
      <c r="H11" s="128"/>
      <c r="I11" s="116"/>
      <c r="J11" s="132"/>
    </row>
    <row r="12" spans="1:10" ht="11.25">
      <c r="A12" s="133" t="s">
        <v>53</v>
      </c>
      <c r="B12" s="115"/>
      <c r="C12" s="115"/>
      <c r="D12" s="115"/>
      <c r="E12" s="115"/>
      <c r="F12" s="116"/>
      <c r="G12" s="116"/>
      <c r="H12" s="128"/>
      <c r="I12" s="116"/>
      <c r="J12" s="118"/>
    </row>
    <row r="13" spans="1:10" ht="11.25">
      <c r="A13" s="114"/>
      <c r="B13" s="115"/>
      <c r="C13" s="115"/>
      <c r="D13" s="115"/>
      <c r="E13" s="115"/>
      <c r="F13" s="116"/>
      <c r="G13" s="116"/>
      <c r="H13" s="128"/>
      <c r="I13" s="116"/>
      <c r="J13" s="118"/>
    </row>
    <row r="14" spans="1:10" ht="11.25">
      <c r="A14" s="114" t="s">
        <v>54</v>
      </c>
      <c r="B14" s="115"/>
      <c r="C14" s="115" t="s">
        <v>77</v>
      </c>
      <c r="D14" s="115"/>
      <c r="E14" s="115" t="s">
        <v>109</v>
      </c>
      <c r="F14" s="116">
        <v>25</v>
      </c>
      <c r="G14" s="116">
        <v>7</v>
      </c>
      <c r="H14" s="128">
        <f t="shared" si="0"/>
        <v>28.000000000000004</v>
      </c>
      <c r="I14" s="116">
        <v>7</v>
      </c>
      <c r="J14" s="118">
        <f>(I14/G14)*100</f>
        <v>100</v>
      </c>
    </row>
    <row r="15" spans="1:10" ht="11.25">
      <c r="A15" s="114" t="s">
        <v>55</v>
      </c>
      <c r="B15" s="115"/>
      <c r="C15" s="115" t="s">
        <v>96</v>
      </c>
      <c r="D15" s="115"/>
      <c r="E15" s="115" t="s">
        <v>123</v>
      </c>
      <c r="F15" s="116">
        <v>42</v>
      </c>
      <c r="G15" s="116">
        <v>22</v>
      </c>
      <c r="H15" s="128">
        <f t="shared" si="0"/>
        <v>52.38095238095239</v>
      </c>
      <c r="I15" s="116">
        <f>11+2</f>
        <v>13</v>
      </c>
      <c r="J15" s="118">
        <f>(I15/G15)*100</f>
        <v>59.09090909090909</v>
      </c>
    </row>
    <row r="16" spans="1:10" ht="22.5">
      <c r="A16" s="134" t="s">
        <v>68</v>
      </c>
      <c r="B16" s="115" t="s">
        <v>98</v>
      </c>
      <c r="C16" s="115" t="s">
        <v>97</v>
      </c>
      <c r="D16" s="115"/>
      <c r="E16" s="115" t="s">
        <v>125</v>
      </c>
      <c r="F16" s="116">
        <v>381</v>
      </c>
      <c r="G16" s="116">
        <v>152</v>
      </c>
      <c r="H16" s="128">
        <f t="shared" si="0"/>
        <v>39.89501312335958</v>
      </c>
      <c r="I16" s="116">
        <f>18+47</f>
        <v>65</v>
      </c>
      <c r="J16" s="118">
        <f>(I16/G16)*100</f>
        <v>42.76315789473684</v>
      </c>
    </row>
    <row r="17" spans="1:10" s="8" customFormat="1" ht="11.25">
      <c r="A17" s="129" t="s">
        <v>56</v>
      </c>
      <c r="B17" s="130" t="s">
        <v>100</v>
      </c>
      <c r="C17" s="130" t="s">
        <v>101</v>
      </c>
      <c r="D17" s="130"/>
      <c r="E17" s="130" t="s">
        <v>110</v>
      </c>
      <c r="F17" s="131">
        <f>94+6</f>
        <v>100</v>
      </c>
      <c r="G17" s="131">
        <f>45+3</f>
        <v>48</v>
      </c>
      <c r="H17" s="128">
        <f t="shared" si="0"/>
        <v>48</v>
      </c>
      <c r="I17" s="131">
        <f>28+1</f>
        <v>29</v>
      </c>
      <c r="J17" s="135">
        <f>(I17/G17)*100</f>
        <v>60.416666666666664</v>
      </c>
    </row>
    <row r="18" spans="1:10" ht="11.25">
      <c r="A18" s="114" t="s">
        <v>57</v>
      </c>
      <c r="B18" s="115"/>
      <c r="C18" s="115" t="s">
        <v>99</v>
      </c>
      <c r="D18" s="115"/>
      <c r="E18" s="115" t="s">
        <v>124</v>
      </c>
      <c r="F18" s="116">
        <f>79+24</f>
        <v>103</v>
      </c>
      <c r="G18" s="116">
        <f>44+21</f>
        <v>65</v>
      </c>
      <c r="H18" s="128">
        <f t="shared" si="0"/>
        <v>63.10679611650486</v>
      </c>
      <c r="I18" s="116">
        <f>18+19</f>
        <v>37</v>
      </c>
      <c r="J18" s="118">
        <f>(I18/G18)*100</f>
        <v>56.92307692307692</v>
      </c>
    </row>
    <row r="19" spans="1:10" ht="11.25">
      <c r="A19" s="114"/>
      <c r="B19" s="115"/>
      <c r="C19" s="115"/>
      <c r="D19" s="115"/>
      <c r="E19" s="115"/>
      <c r="F19" s="116"/>
      <c r="G19" s="116"/>
      <c r="H19" s="128"/>
      <c r="I19" s="116"/>
      <c r="J19" s="118"/>
    </row>
    <row r="20" spans="1:10" ht="11.25">
      <c r="A20" s="133" t="s">
        <v>58</v>
      </c>
      <c r="B20" s="115"/>
      <c r="C20" s="115"/>
      <c r="D20" s="115"/>
      <c r="E20" s="115"/>
      <c r="F20" s="116"/>
      <c r="G20" s="116"/>
      <c r="H20" s="128"/>
      <c r="I20" s="116"/>
      <c r="J20" s="118"/>
    </row>
    <row r="21" spans="1:10" ht="11.25">
      <c r="A21" s="114"/>
      <c r="B21" s="115"/>
      <c r="C21" s="115"/>
      <c r="D21" s="115"/>
      <c r="E21" s="115"/>
      <c r="F21" s="116"/>
      <c r="G21" s="116"/>
      <c r="H21" s="128"/>
      <c r="I21" s="116"/>
      <c r="J21" s="118"/>
    </row>
    <row r="22" spans="1:10" ht="11.25">
      <c r="A22" s="114" t="s">
        <v>16</v>
      </c>
      <c r="B22" s="115"/>
      <c r="C22" s="115" t="s">
        <v>78</v>
      </c>
      <c r="D22" s="115" t="s">
        <v>130</v>
      </c>
      <c r="E22" s="115" t="s">
        <v>111</v>
      </c>
      <c r="F22" s="116">
        <v>34</v>
      </c>
      <c r="G22" s="116">
        <v>31</v>
      </c>
      <c r="H22" s="128">
        <f t="shared" si="0"/>
        <v>91.17647058823529</v>
      </c>
      <c r="I22" s="116">
        <v>19</v>
      </c>
      <c r="J22" s="118">
        <f>(I22/G22)*100</f>
        <v>61.29032258064516</v>
      </c>
    </row>
    <row r="23" spans="1:10" ht="11.25">
      <c r="A23" s="114" t="s">
        <v>17</v>
      </c>
      <c r="B23" s="115"/>
      <c r="C23" s="115" t="s">
        <v>79</v>
      </c>
      <c r="D23" s="115"/>
      <c r="E23" s="115"/>
      <c r="F23" s="116">
        <v>8</v>
      </c>
      <c r="G23" s="116">
        <v>7</v>
      </c>
      <c r="H23" s="128">
        <f t="shared" si="0"/>
        <v>87.5</v>
      </c>
      <c r="I23" s="116">
        <v>5</v>
      </c>
      <c r="J23" s="118">
        <f>(I23/G23)*100</f>
        <v>71.42857142857143</v>
      </c>
    </row>
    <row r="24" spans="1:10" ht="11.25">
      <c r="A24" s="114" t="s">
        <v>19</v>
      </c>
      <c r="B24" s="115"/>
      <c r="C24" s="115" t="s">
        <v>80</v>
      </c>
      <c r="D24" s="115"/>
      <c r="E24" s="115" t="s">
        <v>112</v>
      </c>
      <c r="F24" s="116">
        <v>5</v>
      </c>
      <c r="G24" s="116">
        <v>4</v>
      </c>
      <c r="H24" s="128">
        <f t="shared" si="0"/>
        <v>80</v>
      </c>
      <c r="I24" s="116">
        <v>3</v>
      </c>
      <c r="J24" s="118">
        <f>(I24/G24)*100</f>
        <v>75</v>
      </c>
    </row>
    <row r="25" spans="1:10" ht="11.25">
      <c r="A25" s="114" t="s">
        <v>18</v>
      </c>
      <c r="B25" s="115" t="s">
        <v>81</v>
      </c>
      <c r="C25" s="115" t="s">
        <v>82</v>
      </c>
      <c r="D25" s="115" t="s">
        <v>131</v>
      </c>
      <c r="E25" s="115" t="s">
        <v>129</v>
      </c>
      <c r="F25" s="116">
        <v>19</v>
      </c>
      <c r="G25" s="116">
        <v>17</v>
      </c>
      <c r="H25" s="128">
        <f t="shared" si="0"/>
        <v>89.47368421052632</v>
      </c>
      <c r="I25" s="116">
        <v>10</v>
      </c>
      <c r="J25" s="118">
        <f>(I25/G25)*100</f>
        <v>58.82352941176471</v>
      </c>
    </row>
    <row r="26" spans="1:10" ht="11.25">
      <c r="A26" s="114"/>
      <c r="B26" s="115"/>
      <c r="C26" s="115"/>
      <c r="D26" s="115"/>
      <c r="E26" s="115"/>
      <c r="F26" s="116"/>
      <c r="G26" s="116"/>
      <c r="H26" s="128"/>
      <c r="I26" s="116"/>
      <c r="J26" s="118"/>
    </row>
    <row r="27" spans="1:10" ht="11.25">
      <c r="A27" s="133" t="s">
        <v>59</v>
      </c>
      <c r="B27" s="115" t="s">
        <v>83</v>
      </c>
      <c r="C27" s="115" t="s">
        <v>84</v>
      </c>
      <c r="D27" s="115" t="s">
        <v>132</v>
      </c>
      <c r="E27" s="115" t="s">
        <v>113</v>
      </c>
      <c r="F27" s="116">
        <v>110</v>
      </c>
      <c r="G27" s="116">
        <v>99</v>
      </c>
      <c r="H27" s="128">
        <f t="shared" si="0"/>
        <v>90</v>
      </c>
      <c r="I27" s="116">
        <v>79</v>
      </c>
      <c r="J27" s="118">
        <f>(I27/G27)*100</f>
        <v>79.7979797979798</v>
      </c>
    </row>
    <row r="28" spans="1:10" ht="11.25">
      <c r="A28" s="114"/>
      <c r="B28" s="115"/>
      <c r="C28" s="115"/>
      <c r="D28" s="115"/>
      <c r="E28" s="115"/>
      <c r="F28" s="116"/>
      <c r="G28" s="116"/>
      <c r="H28" s="128"/>
      <c r="I28" s="116"/>
      <c r="J28" s="118"/>
    </row>
    <row r="29" spans="1:10" ht="11.25">
      <c r="A29" s="133" t="s">
        <v>60</v>
      </c>
      <c r="B29" s="115"/>
      <c r="C29" s="115"/>
      <c r="D29" s="115"/>
      <c r="E29" s="115"/>
      <c r="F29" s="116"/>
      <c r="G29" s="116"/>
      <c r="H29" s="128"/>
      <c r="I29" s="116"/>
      <c r="J29" s="118"/>
    </row>
    <row r="30" spans="1:10" ht="11.25">
      <c r="A30" s="114"/>
      <c r="B30" s="115"/>
      <c r="C30" s="115"/>
      <c r="D30" s="115"/>
      <c r="E30" s="115"/>
      <c r="F30" s="116"/>
      <c r="G30" s="116"/>
      <c r="H30" s="128"/>
      <c r="I30" s="116"/>
      <c r="J30" s="118"/>
    </row>
    <row r="31" spans="1:10" ht="11.25">
      <c r="A31" s="114" t="s">
        <v>30</v>
      </c>
      <c r="B31" s="115"/>
      <c r="C31" s="115" t="s">
        <v>85</v>
      </c>
      <c r="D31" s="115"/>
      <c r="E31" s="115" t="s">
        <v>114</v>
      </c>
      <c r="F31" s="116">
        <v>23</v>
      </c>
      <c r="G31" s="116">
        <v>21</v>
      </c>
      <c r="H31" s="128">
        <f t="shared" si="0"/>
        <v>91.30434782608695</v>
      </c>
      <c r="I31" s="116">
        <v>10</v>
      </c>
      <c r="J31" s="118">
        <f aca="true" t="shared" si="1" ref="J31:J36">(I31/G31)*100</f>
        <v>47.61904761904761</v>
      </c>
    </row>
    <row r="32" spans="1:10" ht="11.25">
      <c r="A32" s="114" t="s">
        <v>31</v>
      </c>
      <c r="B32" s="115"/>
      <c r="C32" s="115" t="s">
        <v>86</v>
      </c>
      <c r="D32" s="115"/>
      <c r="E32" s="115" t="s">
        <v>115</v>
      </c>
      <c r="F32" s="116">
        <v>16</v>
      </c>
      <c r="G32" s="116">
        <v>13</v>
      </c>
      <c r="H32" s="128">
        <f t="shared" si="0"/>
        <v>81.25</v>
      </c>
      <c r="I32" s="116">
        <v>12</v>
      </c>
      <c r="J32" s="118">
        <f t="shared" si="1"/>
        <v>92.3076923076923</v>
      </c>
    </row>
    <row r="33" spans="1:10" ht="11.25">
      <c r="A33" s="114" t="s">
        <v>20</v>
      </c>
      <c r="B33" s="115"/>
      <c r="C33" s="115" t="s">
        <v>87</v>
      </c>
      <c r="D33" s="115"/>
      <c r="E33" s="115" t="s">
        <v>116</v>
      </c>
      <c r="F33" s="116">
        <v>7</v>
      </c>
      <c r="G33" s="116">
        <v>6</v>
      </c>
      <c r="H33" s="128">
        <f t="shared" si="0"/>
        <v>85.71428571428571</v>
      </c>
      <c r="I33" s="116">
        <v>6</v>
      </c>
      <c r="J33" s="118">
        <f t="shared" si="1"/>
        <v>100</v>
      </c>
    </row>
    <row r="34" spans="1:10" ht="11.25">
      <c r="A34" s="114" t="s">
        <v>32</v>
      </c>
      <c r="B34" s="115"/>
      <c r="C34" s="115" t="s">
        <v>88</v>
      </c>
      <c r="D34" s="115"/>
      <c r="E34" s="115" t="s">
        <v>117</v>
      </c>
      <c r="F34" s="116">
        <v>215</v>
      </c>
      <c r="G34" s="116">
        <v>163</v>
      </c>
      <c r="H34" s="128">
        <f t="shared" si="0"/>
        <v>75.81395348837209</v>
      </c>
      <c r="I34" s="116">
        <v>59</v>
      </c>
      <c r="J34" s="118">
        <f t="shared" si="1"/>
        <v>36.19631901840491</v>
      </c>
    </row>
    <row r="35" spans="1:10" ht="11.25">
      <c r="A35" s="114" t="s">
        <v>21</v>
      </c>
      <c r="B35" s="115"/>
      <c r="C35" s="115" t="s">
        <v>89</v>
      </c>
      <c r="D35" s="115"/>
      <c r="E35" s="115" t="s">
        <v>118</v>
      </c>
      <c r="F35" s="116">
        <v>25</v>
      </c>
      <c r="G35" s="116">
        <v>21</v>
      </c>
      <c r="H35" s="128">
        <f t="shared" si="0"/>
        <v>84</v>
      </c>
      <c r="I35" s="116">
        <v>14</v>
      </c>
      <c r="J35" s="118">
        <f t="shared" si="1"/>
        <v>66.66666666666666</v>
      </c>
    </row>
    <row r="36" spans="1:10" ht="11.25">
      <c r="A36" s="114" t="s">
        <v>22</v>
      </c>
      <c r="B36" s="115"/>
      <c r="C36" s="115" t="s">
        <v>90</v>
      </c>
      <c r="D36" s="115"/>
      <c r="E36" s="115" t="s">
        <v>119</v>
      </c>
      <c r="F36" s="116">
        <v>39</v>
      </c>
      <c r="G36" s="116">
        <v>36</v>
      </c>
      <c r="H36" s="128">
        <f t="shared" si="0"/>
        <v>92.3076923076923</v>
      </c>
      <c r="I36" s="116">
        <v>23</v>
      </c>
      <c r="J36" s="118">
        <f t="shared" si="1"/>
        <v>63.888888888888886</v>
      </c>
    </row>
    <row r="37" spans="1:10" ht="11.25">
      <c r="A37" s="114"/>
      <c r="B37" s="115"/>
      <c r="C37" s="115"/>
      <c r="D37" s="115"/>
      <c r="E37" s="115"/>
      <c r="F37" s="116"/>
      <c r="G37" s="116"/>
      <c r="H37" s="128"/>
      <c r="I37" s="116"/>
      <c r="J37" s="118"/>
    </row>
    <row r="38" spans="1:10" ht="11.25">
      <c r="A38" s="133" t="s">
        <v>61</v>
      </c>
      <c r="B38" s="115"/>
      <c r="C38" s="115"/>
      <c r="D38" s="115"/>
      <c r="E38" s="115"/>
      <c r="F38" s="116"/>
      <c r="G38" s="116"/>
      <c r="H38" s="128"/>
      <c r="I38" s="116"/>
      <c r="J38" s="118"/>
    </row>
    <row r="39" spans="1:10" ht="11.25">
      <c r="A39" s="114"/>
      <c r="B39" s="115"/>
      <c r="C39" s="115"/>
      <c r="D39" s="115"/>
      <c r="E39" s="115"/>
      <c r="F39" s="116"/>
      <c r="G39" s="116"/>
      <c r="H39" s="128"/>
      <c r="I39" s="116"/>
      <c r="J39" s="118"/>
    </row>
    <row r="40" spans="1:10" ht="11.25">
      <c r="A40" s="124" t="s">
        <v>62</v>
      </c>
      <c r="B40" s="115"/>
      <c r="C40" s="115" t="s">
        <v>93</v>
      </c>
      <c r="D40" s="115"/>
      <c r="E40" s="115" t="s">
        <v>120</v>
      </c>
      <c r="F40" s="116">
        <v>12</v>
      </c>
      <c r="G40" s="116">
        <v>10</v>
      </c>
      <c r="H40" s="128">
        <f t="shared" si="0"/>
        <v>83.33333333333334</v>
      </c>
      <c r="I40" s="116">
        <v>5</v>
      </c>
      <c r="J40" s="118">
        <f>(I40/G40)*100</f>
        <v>50</v>
      </c>
    </row>
    <row r="41" spans="1:10" ht="11.25">
      <c r="A41" s="114" t="s">
        <v>33</v>
      </c>
      <c r="B41" s="115"/>
      <c r="C41" s="115" t="s">
        <v>91</v>
      </c>
      <c r="D41" s="115"/>
      <c r="E41" s="115" t="s">
        <v>121</v>
      </c>
      <c r="F41" s="116">
        <v>15</v>
      </c>
      <c r="G41" s="116">
        <v>12</v>
      </c>
      <c r="H41" s="128">
        <f t="shared" si="0"/>
        <v>80</v>
      </c>
      <c r="I41" s="116">
        <v>5</v>
      </c>
      <c r="J41" s="118">
        <f>(I41/G41)*100</f>
        <v>41.66666666666667</v>
      </c>
    </row>
    <row r="42" spans="1:10" ht="11.25">
      <c r="A42" s="114" t="s">
        <v>63</v>
      </c>
      <c r="B42" s="115"/>
      <c r="C42" s="115" t="s">
        <v>92</v>
      </c>
      <c r="D42" s="115"/>
      <c r="E42" s="115" t="s">
        <v>122</v>
      </c>
      <c r="F42" s="116">
        <v>14</v>
      </c>
      <c r="G42" s="116">
        <v>8</v>
      </c>
      <c r="H42" s="128">
        <f t="shared" si="0"/>
        <v>57.14285714285714</v>
      </c>
      <c r="I42" s="116">
        <v>5</v>
      </c>
      <c r="J42" s="118">
        <f>(I42/G42)*100</f>
        <v>62.5</v>
      </c>
    </row>
    <row r="43" spans="1:10" ht="11.25">
      <c r="A43" s="114"/>
      <c r="B43" s="115"/>
      <c r="C43" s="115"/>
      <c r="D43" s="115"/>
      <c r="E43" s="115"/>
      <c r="F43" s="116"/>
      <c r="G43" s="116"/>
      <c r="H43" s="128"/>
      <c r="I43" s="116"/>
      <c r="J43" s="118"/>
    </row>
    <row r="44" spans="1:10" ht="11.25">
      <c r="A44" s="136" t="s">
        <v>64</v>
      </c>
      <c r="B44" s="115" t="s">
        <v>104</v>
      </c>
      <c r="C44" s="115" t="s">
        <v>105</v>
      </c>
      <c r="D44" s="115" t="s">
        <v>133</v>
      </c>
      <c r="E44" s="115" t="s">
        <v>127</v>
      </c>
      <c r="F44" s="116">
        <f>SUM(F8:F42)</f>
        <v>1288</v>
      </c>
      <c r="G44" s="116">
        <f>SUM(G8:G42)</f>
        <v>814</v>
      </c>
      <c r="H44" s="128">
        <f t="shared" si="0"/>
        <v>63.19875776397515</v>
      </c>
      <c r="I44" s="116">
        <f>SUM(I8:I42)</f>
        <v>467</v>
      </c>
      <c r="J44" s="118">
        <f>(I44/G44)*100</f>
        <v>57.37100737100738</v>
      </c>
    </row>
    <row r="45" spans="1:10" ht="11.25">
      <c r="A45" s="114"/>
      <c r="B45" s="115"/>
      <c r="C45" s="115"/>
      <c r="D45" s="115"/>
      <c r="E45" s="115"/>
      <c r="F45" s="116"/>
      <c r="G45" s="116"/>
      <c r="H45" s="128"/>
      <c r="I45" s="116"/>
      <c r="J45" s="118"/>
    </row>
    <row r="46" spans="1:10" s="8" customFormat="1" ht="11.25">
      <c r="A46" s="137" t="s">
        <v>65</v>
      </c>
      <c r="B46" s="130" t="s">
        <v>102</v>
      </c>
      <c r="C46" s="130" t="s">
        <v>103</v>
      </c>
      <c r="D46" s="130" t="s">
        <v>134</v>
      </c>
      <c r="E46" s="130" t="s">
        <v>126</v>
      </c>
      <c r="F46" s="131">
        <v>140</v>
      </c>
      <c r="G46" s="131">
        <v>132</v>
      </c>
      <c r="H46" s="128">
        <f t="shared" si="0"/>
        <v>94.28571428571428</v>
      </c>
      <c r="I46" s="131">
        <f>6+2+5+86</f>
        <v>99</v>
      </c>
      <c r="J46" s="135">
        <f>(I46/G46)*100</f>
        <v>75</v>
      </c>
    </row>
    <row r="47" spans="1:10" ht="11.25">
      <c r="A47" s="114"/>
      <c r="B47" s="115"/>
      <c r="C47" s="115"/>
      <c r="D47" s="115"/>
      <c r="E47" s="115"/>
      <c r="F47" s="116"/>
      <c r="G47" s="116"/>
      <c r="H47" s="128"/>
      <c r="I47" s="116"/>
      <c r="J47" s="118"/>
    </row>
    <row r="48" spans="1:10" ht="11.25">
      <c r="A48" s="133" t="s">
        <v>66</v>
      </c>
      <c r="B48" s="115" t="s">
        <v>94</v>
      </c>
      <c r="C48" s="115" t="s">
        <v>95</v>
      </c>
      <c r="D48" s="115" t="s">
        <v>135</v>
      </c>
      <c r="E48" s="115" t="s">
        <v>128</v>
      </c>
      <c r="F48" s="116">
        <f>SUM(F46,F44)</f>
        <v>1428</v>
      </c>
      <c r="G48" s="116">
        <f>SUM(G46,G44)</f>
        <v>946</v>
      </c>
      <c r="H48" s="128">
        <f t="shared" si="0"/>
        <v>66.24649859943978</v>
      </c>
      <c r="I48" s="116">
        <f>SUM(I46,I44)</f>
        <v>566</v>
      </c>
      <c r="J48" s="135">
        <f>(I48/G48)*100</f>
        <v>59.830866807610995</v>
      </c>
    </row>
    <row r="49" spans="1:5" ht="10.5">
      <c r="A49" s="4"/>
      <c r="B49" s="4"/>
      <c r="C49" s="4"/>
      <c r="D49" s="4"/>
      <c r="E49" s="4"/>
    </row>
    <row r="50" spans="1:5" ht="10.5">
      <c r="A50" s="2"/>
      <c r="B50" s="4"/>
      <c r="C50" s="4"/>
      <c r="D50" s="4"/>
      <c r="E50" s="4"/>
    </row>
    <row r="51" ht="10.5">
      <c r="A51" s="2"/>
    </row>
    <row r="52" ht="10.5">
      <c r="A52" s="2"/>
    </row>
  </sheetData>
  <printOptions/>
  <pageMargins left="0" right="0" top="1" bottom="1" header="0.5" footer="0.25"/>
  <pageSetup horizontalDpi="300" verticalDpi="300" orientation="portrait" r:id="rId1"/>
  <headerFooter alignWithMargins="0">
    <oddHeader>&amp;CThe University of Alabama in Huntsville
Table 4.7 Scores and Success of Student Applicants
Fall 2003</oddHeader>
    <oddFooter>&amp;L&amp;8Office of Institutional Research
&amp;F &amp;D (das)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/ Microsoft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Freemon</dc:creator>
  <cp:keywords/>
  <dc:description/>
  <cp:lastModifiedBy>Debbie Stowers</cp:lastModifiedBy>
  <cp:lastPrinted>2004-06-10T19:06:23Z</cp:lastPrinted>
  <dcterms:created xsi:type="dcterms:W3CDTF">1999-01-06T21:07:06Z</dcterms:created>
  <dcterms:modified xsi:type="dcterms:W3CDTF">2004-06-25T21:57:42Z</dcterms:modified>
  <cp:category/>
  <cp:version/>
  <cp:contentType/>
  <cp:contentStatus/>
</cp:coreProperties>
</file>