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activeTab="0"/>
  </bookViews>
  <sheets>
    <sheet name="ENG" sheetId="1" r:id="rId1"/>
    <sheet name="ENG2" sheetId="2" r:id="rId2"/>
    <sheet name="AE" sheetId="3" r:id="rId3"/>
    <sheet name="AE2" sheetId="4" r:id="rId4"/>
    <sheet name="CE" sheetId="5" r:id="rId5"/>
    <sheet name="CE2" sheetId="6" r:id="rId6"/>
    <sheet name="CHE" sheetId="7" r:id="rId7"/>
    <sheet name="CHE2" sheetId="8" r:id="rId8"/>
    <sheet name="CPE" sheetId="9" r:id="rId9"/>
    <sheet name="CPE2" sheetId="10" r:id="rId10"/>
    <sheet name="EE" sheetId="11" r:id="rId11"/>
    <sheet name="EE2" sheetId="12" r:id="rId12"/>
    <sheet name="EM2" sheetId="13" r:id="rId13"/>
    <sheet name="ISE" sheetId="14" r:id="rId14"/>
    <sheet name="ISE2" sheetId="15" r:id="rId15"/>
    <sheet name="ME" sheetId="16" r:id="rId16"/>
    <sheet name="ME2" sheetId="17" r:id="rId17"/>
    <sheet name="OR" sheetId="18" r:id="rId18"/>
    <sheet name="OR2" sheetId="19" r:id="rId19"/>
    <sheet name="OPE" sheetId="20" r:id="rId20"/>
    <sheet name="OPE2" sheetId="21" r:id="rId21"/>
    <sheet name="OSE" sheetId="22" r:id="rId22"/>
    <sheet name="OSE2" sheetId="23" r:id="rId23"/>
    <sheet name="UND&amp;PEN" sheetId="24" r:id="rId24"/>
    <sheet name="UND&amp;PEN2" sheetId="25" r:id="rId25"/>
  </sheets>
  <definedNames/>
  <calcPr fullCalcOnLoad="1"/>
</workbook>
</file>

<file path=xl/comments2.xml><?xml version="1.0" encoding="utf-8"?>
<comments xmlns="http://schemas.openxmlformats.org/spreadsheetml/2006/main">
  <authors>
    <author>Debbie Stowers</author>
  </authors>
  <commentList>
    <comment ref="D1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Debbie Stowers:
649 on enr reports. Difference is in Pre/Ptn
1 on original program but 2 in SIS and in SDB generated from original program.</t>
        </r>
      </text>
    </comment>
  </commentList>
</comments>
</file>

<file path=xl/sharedStrings.xml><?xml version="1.0" encoding="utf-8"?>
<sst xmlns="http://schemas.openxmlformats.org/spreadsheetml/2006/main" count="1883" uniqueCount="49">
  <si>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</si>
  <si>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</si>
  <si>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</si>
  <si>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</si>
  <si>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</si>
  <si>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</si>
  <si>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</si>
  <si>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</si>
  <si>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Bachelors Degrees</t>
  </si>
  <si>
    <t>Male</t>
  </si>
  <si>
    <t>Female</t>
  </si>
  <si>
    <t>1996-97</t>
  </si>
  <si>
    <t>Masters Degrees</t>
  </si>
  <si>
    <t>Undergraduate</t>
  </si>
  <si>
    <t>Headcount Enrollment</t>
  </si>
  <si>
    <t>Fall Term</t>
  </si>
  <si>
    <t>Graduate</t>
  </si>
  <si>
    <t>Fall</t>
  </si>
  <si>
    <t>Spring</t>
  </si>
  <si>
    <t>Summer</t>
  </si>
  <si>
    <t>Unweighted Credit Hours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</si>
  <si>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</si>
  <si>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</si>
  <si>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</si>
  <si>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</si>
  <si>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</si>
  <si>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</si>
  <si>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</si>
  <si>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</si>
  <si>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</si>
  <si>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Doctoral Degrees</t>
  </si>
  <si>
    <t>Engineering Management</t>
  </si>
  <si>
    <t>Operations Research</t>
  </si>
  <si>
    <t>Optical Science &amp; Engineering</t>
  </si>
  <si>
    <t>College of Engineering</t>
  </si>
  <si>
    <t>1997-98</t>
  </si>
  <si>
    <t>Undecided/Pending/Pre-Engineering/Petition</t>
  </si>
  <si>
    <t>Does Not Include Distance Learning Credit Hours.</t>
  </si>
  <si>
    <t>1998-99</t>
  </si>
  <si>
    <t>1999-00</t>
  </si>
  <si>
    <t>2000-01</t>
  </si>
  <si>
    <t>Aerospace Engineering</t>
  </si>
  <si>
    <t>Civil &amp; Environmental Engineering</t>
  </si>
  <si>
    <t>Chemical &amp; Materials Engineering</t>
  </si>
  <si>
    <t>Computer Engineering</t>
  </si>
  <si>
    <t>Electrical Engineering</t>
  </si>
  <si>
    <t>Industrial &amp; Systems Engineering</t>
  </si>
  <si>
    <t>Mechanical Engineering</t>
  </si>
  <si>
    <t>Optical Engineering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</si>
</sst>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\ \ \ "/>
    <numFmt numFmtId="167" formatCode="#,##0\ \ \ \ \ \ "/>
    <numFmt numFmtId="168" formatCode="#,##0\ \ \ \ "/>
    <numFmt numFmtId="169" formatCode="#,##0\ \ \ "/>
    <numFmt numFmtId="170" formatCode="#,##0\ \ \ \ \ "/>
    <numFmt numFmtId="171" formatCode="#,##0.0\ \ \ \ \ \ 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167" fontId="5" fillId="0" borderId="7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171" fontId="5" fillId="0" borderId="7" xfId="0" applyNumberFormat="1" applyFont="1" applyBorder="1" applyAlignment="1">
      <alignment/>
    </xf>
    <xf numFmtId="171" fontId="5" fillId="0" borderId="9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25">
      <selection activeCell="K61" sqref="K61"/>
    </sheetView>
  </sheetViews>
  <sheetFormatPr defaultColWidth="9.140625" defaultRowHeight="11.25" customHeight="1"/>
  <cols>
    <col min="1" max="1" width="20.7109375" style="2" customWidth="1"/>
    <col min="2" max="10" width="6.7109375" style="2" customWidth="1"/>
    <col min="11" max="11" width="7.140625" style="2" customWidth="1"/>
    <col min="12" max="15" width="6.7109375" style="2" customWidth="1"/>
    <col min="16" max="16384" width="9.140625" style="2" customWidth="1"/>
  </cols>
  <sheetData>
    <row r="1" ht="10.5" customHeight="1">
      <c r="A1" s="19" t="s">
        <v>34</v>
      </c>
    </row>
    <row r="2" ht="9.75" customHeight="1">
      <c r="A2" s="19"/>
    </row>
    <row r="3" ht="10.5" customHeight="1">
      <c r="A3" s="1" t="s">
        <v>6</v>
      </c>
    </row>
    <row r="4" ht="9.75" customHeight="1">
      <c r="A4" s="1"/>
    </row>
    <row r="5" spans="1:16" s="32" customFormat="1" ht="10.5" customHeight="1">
      <c r="A5" s="36"/>
      <c r="B5" s="49" t="s">
        <v>0</v>
      </c>
      <c r="C5" s="50"/>
      <c r="D5" s="49" t="s">
        <v>1</v>
      </c>
      <c r="E5" s="50"/>
      <c r="F5" s="49" t="s">
        <v>2</v>
      </c>
      <c r="G5" s="50"/>
      <c r="H5" s="49" t="s">
        <v>3</v>
      </c>
      <c r="I5" s="50"/>
      <c r="J5" s="49" t="s">
        <v>4</v>
      </c>
      <c r="K5" s="50"/>
      <c r="L5" s="49" t="s">
        <v>5</v>
      </c>
      <c r="M5" s="50"/>
      <c r="N5" s="49" t="s">
        <v>6</v>
      </c>
      <c r="O5" s="50"/>
      <c r="P5" s="38" t="s">
        <v>7</v>
      </c>
    </row>
    <row r="6" spans="1:16" s="32" customFormat="1" ht="10.5" customHeight="1">
      <c r="A6" s="33" t="s">
        <v>8</v>
      </c>
      <c r="B6" s="43" t="s">
        <v>9</v>
      </c>
      <c r="C6" s="44" t="s">
        <v>10</v>
      </c>
      <c r="D6" s="43" t="s">
        <v>9</v>
      </c>
      <c r="E6" s="44" t="s">
        <v>10</v>
      </c>
      <c r="F6" s="43" t="s">
        <v>9</v>
      </c>
      <c r="G6" s="44" t="s">
        <v>10</v>
      </c>
      <c r="H6" s="43" t="s">
        <v>9</v>
      </c>
      <c r="I6" s="44" t="s">
        <v>10</v>
      </c>
      <c r="J6" s="43" t="s">
        <v>9</v>
      </c>
      <c r="K6" s="44" t="s">
        <v>10</v>
      </c>
      <c r="L6" s="43" t="s">
        <v>9</v>
      </c>
      <c r="M6" s="44" t="s">
        <v>10</v>
      </c>
      <c r="N6" s="43" t="s">
        <v>9</v>
      </c>
      <c r="O6" s="44" t="s">
        <v>10</v>
      </c>
      <c r="P6" s="45" t="s">
        <v>6</v>
      </c>
    </row>
    <row r="7" spans="1:16" ht="9.7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9"/>
    </row>
    <row r="8" spans="1:16" ht="10.5" customHeight="1">
      <c r="A8" s="6" t="s">
        <v>11</v>
      </c>
      <c r="B8" s="55">
        <f>OPE!B6+ME!B6+ISE!B6+'EE'!B6+CPE!B6+CHE!B6+'CE'!B6</f>
        <v>97</v>
      </c>
      <c r="C8" s="54">
        <f>OPE!C6+ME!C6+ISE!C6+'EE'!C6+CPE!C6+CHE!C6+'CE'!C6</f>
        <v>39</v>
      </c>
      <c r="D8" s="51">
        <f>OPE!D6+ME!D6+ISE!D6+'EE'!D6+CPE!D6+CHE!D6+'CE'!D6</f>
        <v>5</v>
      </c>
      <c r="E8" s="54">
        <f>OPE!E6+ME!E6+ISE!E6+'EE'!E6+CPE!E6+CHE!E6+'CE'!E6</f>
        <v>5</v>
      </c>
      <c r="F8" s="51">
        <f>OPE!F6+ME!F6+ISE!F6+'EE'!F6+CPE!F6+CHE!F6+'CE'!F6</f>
        <v>1</v>
      </c>
      <c r="G8" s="54">
        <f>OPE!G6+ME!G6+ISE!G6+'EE'!G6+CPE!G6+CHE!G6+'CE'!G6</f>
        <v>0</v>
      </c>
      <c r="H8" s="51">
        <f>OPE!H6+ME!H6+ISE!H6+'EE'!H6+CPE!H6+CHE!H6+'CE'!H6</f>
        <v>5</v>
      </c>
      <c r="I8" s="54">
        <f>OPE!I6+ME!I6+ISE!I6+'EE'!I6+CPE!I6+CHE!I6+'CE'!I6</f>
        <v>3</v>
      </c>
      <c r="J8" s="51">
        <f>OPE!J6+ME!J6+ISE!J6+'EE'!J6+CPE!J6+CHE!J6+'CE'!J6</f>
        <v>0</v>
      </c>
      <c r="K8" s="54">
        <f>OPE!K6+ME!K6+ISE!K6+'EE'!K6+CPE!K6+CHE!K6+'CE'!K6</f>
        <v>1</v>
      </c>
      <c r="L8" s="51">
        <f>OPE!L6+ME!L6+ISE!L6+'EE'!L6+CPE!L6+CHE!L6+'CE'!L6</f>
        <v>11</v>
      </c>
      <c r="M8" s="54">
        <f>OPE!M6+ME!M6+ISE!M6+'EE'!M6+CPE!M6+CHE!M6+'CE'!M6</f>
        <v>2</v>
      </c>
      <c r="N8" s="51">
        <f aca="true" t="shared" si="0" ref="N8:O11">L8+J8+H8+F8+D8+B8</f>
        <v>119</v>
      </c>
      <c r="O8" s="52">
        <f t="shared" si="0"/>
        <v>50</v>
      </c>
      <c r="P8" s="53">
        <f>O8+N8</f>
        <v>169</v>
      </c>
    </row>
    <row r="9" spans="1:16" ht="10.5" customHeight="1">
      <c r="A9" s="6" t="s">
        <v>35</v>
      </c>
      <c r="B9" s="55">
        <f>OPE!B7+ME!B7+ISE!B7+'EE'!B7+CPE!B7+CHE!B7+'CE'!B7</f>
        <v>98</v>
      </c>
      <c r="C9" s="54">
        <f>OPE!C7+ME!C7+ISE!C7+'EE'!C7+CPE!C7+CHE!C7+'CE'!C7</f>
        <v>33</v>
      </c>
      <c r="D9" s="51">
        <f>OPE!D7+ME!D7+ISE!D7+'EE'!D7+CPE!D7+CHE!D7+'CE'!D7</f>
        <v>6</v>
      </c>
      <c r="E9" s="54">
        <f>OPE!E7+ME!E7+ISE!E7+'EE'!E7+CPE!E7+CHE!E7+'CE'!E7</f>
        <v>10</v>
      </c>
      <c r="F9" s="51">
        <f>OPE!F7+ME!F7+ISE!F7+'EE'!F7+CPE!F7+CHE!F7+'CE'!F7</f>
        <v>0</v>
      </c>
      <c r="G9" s="54">
        <f>OPE!G7+ME!G7+ISE!G7+'EE'!G7+CPE!G7+CHE!G7+'CE'!G7</f>
        <v>0</v>
      </c>
      <c r="H9" s="51">
        <f>OPE!H7+ME!H7+ISE!H7+'EE'!H7+CPE!H7+CHE!H7+'CE'!H7</f>
        <v>5</v>
      </c>
      <c r="I9" s="54">
        <f>OPE!I7+ME!I7+ISE!I7+'EE'!I7+CPE!I7+CHE!I7+'CE'!I7</f>
        <v>4</v>
      </c>
      <c r="J9" s="51">
        <f>OPE!J7+ME!J7+ISE!J7+'EE'!J7+CPE!J7+CHE!J7+'CE'!J7</f>
        <v>4</v>
      </c>
      <c r="K9" s="54">
        <f>OPE!K7+ME!K7+ISE!K7+'EE'!K7+CPE!K7+CHE!K7+'CE'!K7</f>
        <v>0</v>
      </c>
      <c r="L9" s="51">
        <f>OPE!L7+ME!L7+ISE!L7+'EE'!L7+CPE!L7+CHE!L7+'CE'!L7</f>
        <v>9</v>
      </c>
      <c r="M9" s="54">
        <f>OPE!M7+ME!M7+ISE!M7+'EE'!M7+CPE!M7+CHE!M7+'CE'!M7</f>
        <v>1</v>
      </c>
      <c r="N9" s="51">
        <f t="shared" si="0"/>
        <v>122</v>
      </c>
      <c r="O9" s="52">
        <f t="shared" si="0"/>
        <v>48</v>
      </c>
      <c r="P9" s="53">
        <f>O9+N9</f>
        <v>170</v>
      </c>
    </row>
    <row r="10" spans="1:16" ht="10.5" customHeight="1">
      <c r="A10" s="6" t="s">
        <v>38</v>
      </c>
      <c r="B10" s="55">
        <f>OPE!B8+ME!B8+ISE!B8+'EE'!B8+CPE!B8+CHE!B8+'CE'!B8</f>
        <v>101</v>
      </c>
      <c r="C10" s="54">
        <f>OPE!C8+ME!C8+ISE!C8+'EE'!C8+CPE!C8+CHE!C8+'CE'!C8</f>
        <v>38</v>
      </c>
      <c r="D10" s="51">
        <f>OPE!D8+ME!D8+ISE!D8+'EE'!D8+CPE!D8+CHE!D8+'CE'!D8</f>
        <v>11</v>
      </c>
      <c r="E10" s="54">
        <f>OPE!E8+ME!E8+ISE!E8+'EE'!E8+CPE!E8+CHE!E8+'CE'!E8</f>
        <v>6</v>
      </c>
      <c r="F10" s="51">
        <f>OPE!F8+ME!F8+ISE!F8+'EE'!F8+CPE!F8+CHE!F8+'CE'!F8</f>
        <v>1</v>
      </c>
      <c r="G10" s="54">
        <f>OPE!G8+ME!G8+ISE!G8+'EE'!G8+CPE!G8+CHE!G8+'CE'!G8</f>
        <v>0</v>
      </c>
      <c r="H10" s="51">
        <f>OPE!H8+ME!H8+ISE!H8+'EE'!H8+CPE!H8+CHE!H8+'CE'!H8</f>
        <v>5</v>
      </c>
      <c r="I10" s="54">
        <f>OPE!I8+ME!I8+ISE!I8+'EE'!I8+CPE!I8+CHE!I8+'CE'!I8</f>
        <v>5</v>
      </c>
      <c r="J10" s="51">
        <f>OPE!J8+ME!J8+ISE!J8+'EE'!J8+CPE!J8+CHE!J8+'CE'!J8</f>
        <v>4</v>
      </c>
      <c r="K10" s="54">
        <f>OPE!K8+ME!K8+ISE!K8+'EE'!K8+CPE!K8+CHE!K8+'CE'!K8</f>
        <v>0</v>
      </c>
      <c r="L10" s="51">
        <f>OPE!L8+ME!L8+ISE!L8+'EE'!L8+CPE!L8+CHE!L8+'CE'!L8</f>
        <v>10</v>
      </c>
      <c r="M10" s="54">
        <f>OPE!M8+ME!M8+ISE!M8+'EE'!M8+CPE!M8+CHE!M8+'CE'!M8</f>
        <v>0</v>
      </c>
      <c r="N10" s="51">
        <f t="shared" si="0"/>
        <v>132</v>
      </c>
      <c r="O10" s="52">
        <f t="shared" si="0"/>
        <v>49</v>
      </c>
      <c r="P10" s="53">
        <f>O10+N10</f>
        <v>181</v>
      </c>
    </row>
    <row r="11" spans="1:16" ht="10.5" customHeight="1">
      <c r="A11" s="6" t="s">
        <v>39</v>
      </c>
      <c r="B11" s="55">
        <f>OPE!B9+ME!B9+ISE!B9+'EE'!B9+CPE!B9+CHE!B9+'CE'!B9</f>
        <v>97</v>
      </c>
      <c r="C11" s="54">
        <f>OPE!C9+ME!C9+ISE!C9+'EE'!C9+CPE!C9+CHE!C9+'CE'!C9</f>
        <v>46</v>
      </c>
      <c r="D11" s="51">
        <f>OPE!D9+ME!D9+ISE!D9+'EE'!D9+CPE!D9+CHE!D9+'CE'!D9</f>
        <v>8</v>
      </c>
      <c r="E11" s="54">
        <f>OPE!E9+ME!E9+ISE!E9+'EE'!E9+CPE!E9+CHE!E9+'CE'!E9</f>
        <v>7</v>
      </c>
      <c r="F11" s="51">
        <f>OPE!F9+ME!F9+ISE!F9+'EE'!F9+CPE!F9+CHE!F9+'CE'!F9</f>
        <v>1</v>
      </c>
      <c r="G11" s="54">
        <f>OPE!G9+ME!G9+ISE!G9+'EE'!G9+CPE!G9+CHE!G9+'CE'!G9</f>
        <v>0</v>
      </c>
      <c r="H11" s="51">
        <f>OPE!H9+ME!H9+ISE!H9+'EE'!H9+CPE!H9+CHE!H9+'CE'!H9</f>
        <v>6</v>
      </c>
      <c r="I11" s="54">
        <f>OPE!I9+ME!I9+ISE!I9+'EE'!I9+CPE!I9+CHE!I9+'CE'!I9</f>
        <v>3</v>
      </c>
      <c r="J11" s="51">
        <f>OPE!J9+ME!J9+ISE!J9+'EE'!J9+CPE!J9+CHE!J9+'CE'!J9</f>
        <v>4</v>
      </c>
      <c r="K11" s="54">
        <f>OPE!K9+ME!K9+ISE!K9+'EE'!K9+CPE!K9+CHE!K9+'CE'!K9</f>
        <v>1</v>
      </c>
      <c r="L11" s="51">
        <f>OPE!L9+ME!L9+ISE!L9+'EE'!L9+CPE!L9+CHE!L9+'CE'!L9</f>
        <v>9</v>
      </c>
      <c r="M11" s="54">
        <f>OPE!M9+ME!M9+ISE!M9+'EE'!M9+CPE!M9+CHE!M9+'CE'!M9</f>
        <v>1</v>
      </c>
      <c r="N11" s="51">
        <f t="shared" si="0"/>
        <v>125</v>
      </c>
      <c r="O11" s="52">
        <f t="shared" si="0"/>
        <v>58</v>
      </c>
      <c r="P11" s="53">
        <f>O11+N11</f>
        <v>183</v>
      </c>
    </row>
    <row r="12" spans="1:16" ht="10.5" customHeight="1">
      <c r="A12" s="6" t="s">
        <v>40</v>
      </c>
      <c r="B12" s="55">
        <f>OPE!B10+ME!B10+ISE!B10+'EE'!B10+CPE!B10+CHE!B10+'CE'!B10</f>
        <v>86</v>
      </c>
      <c r="C12" s="54">
        <f>OPE!C10+ME!C10+ISE!C10+'EE'!C10+CPE!C10+CHE!C10+'CE'!C10</f>
        <v>30</v>
      </c>
      <c r="D12" s="51">
        <f>OPE!D10+ME!D10+ISE!D10+'EE'!D10+CPE!D10+CHE!D10+'CE'!D10</f>
        <v>5</v>
      </c>
      <c r="E12" s="54">
        <f>OPE!E10+ME!E10+ISE!E10+'EE'!E10+CPE!E10+CHE!E10+'CE'!E10</f>
        <v>14</v>
      </c>
      <c r="F12" s="51">
        <f>OPE!F10+ME!F10+ISE!F10+'EE'!F10+CPE!F10+CHE!F10+'CE'!F10</f>
        <v>2</v>
      </c>
      <c r="G12" s="54">
        <f>OPE!G10+ME!G10+ISE!G10+'EE'!G10+CPE!G10+CHE!G10+'CE'!G10</f>
        <v>1</v>
      </c>
      <c r="H12" s="51">
        <f>OPE!H10+ME!H10+ISE!H10+'EE'!H10+CPE!H10+CHE!H10+'CE'!H10</f>
        <v>4</v>
      </c>
      <c r="I12" s="54">
        <f>OPE!I10+ME!I10+ISE!I10+'EE'!I10+CPE!I10+CHE!I10+'CE'!I10</f>
        <v>2</v>
      </c>
      <c r="J12" s="51">
        <f>OPE!J10+ME!J10+ISE!J10+'EE'!J10+CPE!J10+CHE!J10+'CE'!J10</f>
        <v>4</v>
      </c>
      <c r="K12" s="54">
        <f>OPE!K10+ME!K10+ISE!K10+'EE'!K10+CPE!K10+CHE!K10+'CE'!K10</f>
        <v>1</v>
      </c>
      <c r="L12" s="51">
        <f>OPE!L10+ME!L10+ISE!L10+'EE'!L10+CPE!L10+CHE!L10+'CE'!L10</f>
        <v>15</v>
      </c>
      <c r="M12" s="54">
        <f>OPE!M10+ME!M10+ISE!M10+'EE'!M10+CPE!M10+CHE!M10+'CE'!M10</f>
        <v>2</v>
      </c>
      <c r="N12" s="51">
        <f>OPE!N10+ME!N10+ISE!N10+'EE'!N10+CPE!N10+CHE!N10+'CE'!N10</f>
        <v>116</v>
      </c>
      <c r="O12" s="52">
        <f>OPE!O10+ME!O10+ISE!O10+'EE'!O10+CPE!O10+CHE!O10+'CE'!O10</f>
        <v>50</v>
      </c>
      <c r="P12" s="53">
        <f>OPE!P10+ME!P10+ISE!P10+'EE'!P10+CPE!P10+CHE!P10+'CE'!P10</f>
        <v>166</v>
      </c>
    </row>
    <row r="13" spans="2:16" ht="9.75" customHeight="1"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2"/>
    </row>
    <row r="14" spans="2:16" ht="9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28" customFormat="1" ht="10.5" customHeight="1">
      <c r="A15" s="29"/>
      <c r="B15" s="49" t="s">
        <v>0</v>
      </c>
      <c r="C15" s="50"/>
      <c r="D15" s="49" t="s">
        <v>1</v>
      </c>
      <c r="E15" s="50"/>
      <c r="F15" s="49" t="s">
        <v>2</v>
      </c>
      <c r="G15" s="50"/>
      <c r="H15" s="49" t="s">
        <v>3</v>
      </c>
      <c r="I15" s="50"/>
      <c r="J15" s="49" t="s">
        <v>4</v>
      </c>
      <c r="K15" s="50"/>
      <c r="L15" s="49" t="s">
        <v>5</v>
      </c>
      <c r="M15" s="50"/>
      <c r="N15" s="49" t="s">
        <v>6</v>
      </c>
      <c r="O15" s="50"/>
      <c r="P15" s="38" t="s">
        <v>7</v>
      </c>
    </row>
    <row r="16" spans="1:16" s="28" customFormat="1" ht="10.5" customHeight="1">
      <c r="A16" s="6" t="s">
        <v>12</v>
      </c>
      <c r="B16" s="39" t="s">
        <v>9</v>
      </c>
      <c r="C16" s="40" t="s">
        <v>10</v>
      </c>
      <c r="D16" s="39" t="s">
        <v>9</v>
      </c>
      <c r="E16" s="40" t="s">
        <v>10</v>
      </c>
      <c r="F16" s="39" t="s">
        <v>9</v>
      </c>
      <c r="G16" s="40" t="s">
        <v>10</v>
      </c>
      <c r="H16" s="39" t="s">
        <v>9</v>
      </c>
      <c r="I16" s="40" t="s">
        <v>10</v>
      </c>
      <c r="J16" s="39" t="s">
        <v>9</v>
      </c>
      <c r="K16" s="40" t="s">
        <v>10</v>
      </c>
      <c r="L16" s="39" t="s">
        <v>9</v>
      </c>
      <c r="M16" s="40" t="s">
        <v>10</v>
      </c>
      <c r="N16" s="39" t="s">
        <v>9</v>
      </c>
      <c r="O16" s="40" t="s">
        <v>10</v>
      </c>
      <c r="P16" s="41" t="s">
        <v>6</v>
      </c>
    </row>
    <row r="17" spans="1:16" ht="9.75" customHeight="1">
      <c r="A17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9"/>
    </row>
    <row r="18" spans="1:16" ht="10.5" customHeight="1">
      <c r="A18" s="6" t="s">
        <v>11</v>
      </c>
      <c r="B18" s="51">
        <f>OR!B6+ME!B16+ISE!B16+'EE'!B16+CPE!B16+CHE!B16+'CE'!B17+'AE'!B7</f>
        <v>45</v>
      </c>
      <c r="C18" s="52">
        <f>OR!C6+ME!C16+ISE!C16+'EE'!C16+CPE!C16+CHE!C16+'CE'!C17+'AE'!C7</f>
        <v>12</v>
      </c>
      <c r="D18" s="51">
        <f>OR!D6+ME!D16+ISE!D16+'EE'!D16+CPE!D16+CHE!D16+'CE'!D17+'AE'!D7</f>
        <v>0</v>
      </c>
      <c r="E18" s="52">
        <f>OR!E6+ME!E16+ISE!E16+'EE'!E16+CPE!E16+CHE!E16+'CE'!E17+'AE'!E7</f>
        <v>2</v>
      </c>
      <c r="F18" s="51">
        <f>OR!F6+ME!F16+ISE!F16+'EE'!F16+CPE!F16+CHE!F16+'CE'!F17+'AE'!F7</f>
        <v>0</v>
      </c>
      <c r="G18" s="52">
        <f>OR!G6+ME!G16+ISE!G16+'EE'!G16+CPE!G16+CHE!G16+'CE'!G17+'AE'!G7</f>
        <v>1</v>
      </c>
      <c r="H18" s="51">
        <f>OR!H6+ME!H16+ISE!H16+'EE'!H16+CPE!H16+CHE!H16+'CE'!H17+'AE'!H7</f>
        <v>4</v>
      </c>
      <c r="I18" s="52">
        <f>OR!I6+ME!I16+ISE!I16+'EE'!I16+CPE!I16+CHE!I16+'CE'!I17+'AE'!I7</f>
        <v>0</v>
      </c>
      <c r="J18" s="51">
        <f>OR!J6+ME!J16+ISE!J16+'EE'!J16+CPE!J16+CHE!J16+'CE'!J17+'AE'!J7</f>
        <v>0</v>
      </c>
      <c r="K18" s="52">
        <f>OR!K6+ME!K16+ISE!K16+'EE'!K16+CPE!K16+CHE!K16+'CE'!K17+'AE'!K7</f>
        <v>0</v>
      </c>
      <c r="L18" s="51">
        <f>OR!L6+ME!L16+ISE!L16+'EE'!L16+CPE!L16+CHE!L16+'CE'!L17+'AE'!L7</f>
        <v>6</v>
      </c>
      <c r="M18" s="52">
        <f>OR!M6+ME!M16+ISE!M16+'EE'!M16+CPE!M16+CHE!M16+'CE'!M17+'AE'!M7</f>
        <v>1</v>
      </c>
      <c r="N18" s="51">
        <f>OR!N6+ME!N16+ISE!N16+'EE'!N16+CPE!N16+CHE!N16+'CE'!N17+'AE'!N7</f>
        <v>55</v>
      </c>
      <c r="O18" s="52">
        <f>OR!O6+ME!O16+ISE!O16+'EE'!O16+CPE!O16+CHE!O16+'CE'!O17+'AE'!O7</f>
        <v>16</v>
      </c>
      <c r="P18" s="53">
        <f>O18+N18</f>
        <v>71</v>
      </c>
    </row>
    <row r="19" spans="1:16" ht="10.5" customHeight="1">
      <c r="A19" s="6" t="s">
        <v>35</v>
      </c>
      <c r="B19" s="51">
        <f>OR!B7+ME!B17+ISE!B17+'EE'!B17+CPE!B17+CHE!B17+'CE'!B18+'AE'!B8</f>
        <v>38</v>
      </c>
      <c r="C19" s="52">
        <f>OR!C7+ME!C17+ISE!C17+'EE'!C17+CPE!C17+CHE!C17+'CE'!C18+'AE'!C8</f>
        <v>8</v>
      </c>
      <c r="D19" s="51">
        <f>OR!D7+ME!D17+ISE!D17+'EE'!D17+CPE!D17+CHE!D17+'CE'!D18+'AE'!D8</f>
        <v>1</v>
      </c>
      <c r="E19" s="52">
        <f>OR!E7+ME!E17+ISE!E17+'EE'!E17+CPE!E17+CHE!E17+'CE'!E18+'AE'!E8</f>
        <v>2</v>
      </c>
      <c r="F19" s="51">
        <f>OR!F7+ME!F17+ISE!F17+'EE'!F17+CPE!F17+CHE!F17+'CE'!F18+'AE'!F8</f>
        <v>1</v>
      </c>
      <c r="G19" s="52">
        <f>OR!G7+ME!G17+ISE!G17+'EE'!G17+CPE!G17+CHE!G17+'CE'!G18+'AE'!G8</f>
        <v>0</v>
      </c>
      <c r="H19" s="51">
        <f>OR!H7+ME!H17+ISE!H17+'EE'!H17+CPE!H17+CHE!H17+'CE'!H18+'AE'!H8</f>
        <v>15</v>
      </c>
      <c r="I19" s="52">
        <f>OR!I7+ME!I17+ISE!I17+'EE'!I17+CPE!I17+CHE!I17+'CE'!I18+'AE'!I8</f>
        <v>2</v>
      </c>
      <c r="J19" s="51">
        <f>OR!J7+ME!J17+ISE!J17+'EE'!J17+CPE!J17+CHE!J17+'CE'!J18+'AE'!J8</f>
        <v>0</v>
      </c>
      <c r="K19" s="52">
        <f>OR!K7+ME!K17+ISE!K17+'EE'!K17+CPE!K17+CHE!K17+'CE'!K18+'AE'!K8</f>
        <v>0</v>
      </c>
      <c r="L19" s="51">
        <f>OR!L7+ME!L17+ISE!L17+'EE'!L17+CPE!L17+CHE!L17+'CE'!L18+'AE'!L8</f>
        <v>7</v>
      </c>
      <c r="M19" s="52">
        <f>OR!M7+ME!M17+ISE!M17+'EE'!M17+CPE!M17+CHE!M17+'CE'!M18+'AE'!M8</f>
        <v>0</v>
      </c>
      <c r="N19" s="51">
        <f>OR!N7+ME!N17+ISE!N17+'EE'!N17+CPE!N17+CHE!N17+'CE'!N18+'AE'!N8</f>
        <v>62</v>
      </c>
      <c r="O19" s="52">
        <f>OR!O7+ME!O17+ISE!O17+'EE'!O17+CPE!O17+CHE!O17+'CE'!O18+'AE'!O8</f>
        <v>12</v>
      </c>
      <c r="P19" s="53">
        <f>O19+N19</f>
        <v>74</v>
      </c>
    </row>
    <row r="20" spans="1:16" ht="10.5" customHeight="1">
      <c r="A20" s="6" t="s">
        <v>38</v>
      </c>
      <c r="B20" s="51">
        <f>OR!B8+ME!B18+ISE!B18+'EE'!B18+CPE!B18+CHE!B18+'CE'!B19+'AE'!B9</f>
        <v>37</v>
      </c>
      <c r="C20" s="52">
        <f>OR!C8+ME!C18+ISE!C18+'EE'!C18+CPE!C18+CHE!C18+'CE'!C19+'AE'!C9</f>
        <v>19</v>
      </c>
      <c r="D20" s="51">
        <f>OR!D8+ME!D18+ISE!D18+'EE'!D18+CPE!D18+CHE!D18+'CE'!D19+'AE'!D9</f>
        <v>2</v>
      </c>
      <c r="E20" s="52">
        <f>OR!E8+ME!E18+ISE!E18+'EE'!E18+CPE!E18+CHE!E18+'CE'!E19+'AE'!E9</f>
        <v>4</v>
      </c>
      <c r="F20" s="51">
        <f>OR!F8+ME!F18+ISE!F18+'EE'!F18+CPE!F18+CHE!F18+'CE'!F19+'AE'!F9</f>
        <v>0</v>
      </c>
      <c r="G20" s="52">
        <f>OR!G8+ME!G18+ISE!G18+'EE'!G18+CPE!G18+CHE!G18+'CE'!G19+'AE'!G9</f>
        <v>0</v>
      </c>
      <c r="H20" s="51">
        <f>OR!H8+ME!H18+ISE!H18+'EE'!H18+CPE!H18+CHE!H18+'CE'!H19+'AE'!H9</f>
        <v>3</v>
      </c>
      <c r="I20" s="52">
        <f>OR!I8+ME!I18+ISE!I18+'EE'!I18+CPE!I18+CHE!I18+'CE'!I19+'AE'!I9</f>
        <v>4</v>
      </c>
      <c r="J20" s="51">
        <f>OR!J8+ME!J18+ISE!J18+'EE'!J18+CPE!J18+CHE!J18+'CE'!J19+'AE'!J9</f>
        <v>0</v>
      </c>
      <c r="K20" s="52">
        <f>OR!K8+ME!K18+ISE!K18+'EE'!K18+CPE!K18+CHE!K18+'CE'!K19+'AE'!K9</f>
        <v>0</v>
      </c>
      <c r="L20" s="51">
        <f>OR!L8+ME!L18+ISE!L18+'EE'!L18+CPE!L18+CHE!L18+'CE'!L19+'AE'!L9</f>
        <v>16</v>
      </c>
      <c r="M20" s="52">
        <f>OR!M8+ME!M18+ISE!M18+'EE'!M18+CPE!M18+CHE!M18+'CE'!M19+'AE'!M9</f>
        <v>3</v>
      </c>
      <c r="N20" s="51">
        <f>OR!N8+ME!N18+ISE!N18+'EE'!N18+CPE!N18+CHE!N18+'CE'!N19+'AE'!N9</f>
        <v>58</v>
      </c>
      <c r="O20" s="52">
        <f>OR!O8+ME!O18+ISE!O18+'EE'!O18+CPE!O18+CHE!O18+'CE'!O19+'AE'!O9</f>
        <v>30</v>
      </c>
      <c r="P20" s="53">
        <f>O20+N20</f>
        <v>88</v>
      </c>
    </row>
    <row r="21" spans="1:16" ht="10.5" customHeight="1">
      <c r="A21" s="6" t="s">
        <v>39</v>
      </c>
      <c r="B21" s="51">
        <f>OR!B9+ME!B19+ISE!B19+'EE'!B19+CPE!B19+CHE!B19+'CE'!B20+'AE'!B10</f>
        <v>56</v>
      </c>
      <c r="C21" s="52">
        <f>OR!C9+ME!C19+ISE!C19+'EE'!C19+CPE!C19+CHE!C19+'CE'!C20+'AE'!C10</f>
        <v>13</v>
      </c>
      <c r="D21" s="51">
        <f>OR!D9+ME!D19+ISE!D19+'EE'!D19+CPE!D19+CHE!D19+'CE'!D20+'AE'!D10</f>
        <v>6</v>
      </c>
      <c r="E21" s="52">
        <f>OR!E9+ME!E19+ISE!E19+'EE'!E19+CPE!E19+CHE!E19+'CE'!E20+'AE'!E10</f>
        <v>2</v>
      </c>
      <c r="F21" s="51">
        <f>OR!F9+ME!F19+ISE!F19+'EE'!F19+CPE!F19+CHE!F19+'CE'!F20+'AE'!F10</f>
        <v>1</v>
      </c>
      <c r="G21" s="52">
        <f>OR!G9+ME!G19+ISE!G19+'EE'!G19+CPE!G19+CHE!G19+'CE'!G20+'AE'!G10</f>
        <v>0</v>
      </c>
      <c r="H21" s="51">
        <f>OR!H9+ME!H19+ISE!H19+'EE'!H19+CPE!H19+CHE!H19+'CE'!H20+'AE'!H10</f>
        <v>2</v>
      </c>
      <c r="I21" s="52">
        <f>OR!I9+ME!I19+ISE!I19+'EE'!I19+CPE!I19+CHE!I19+'CE'!I20+'AE'!I10</f>
        <v>0</v>
      </c>
      <c r="J21" s="51">
        <f>OR!J9+ME!J19+ISE!J19+'EE'!J19+CPE!J19+CHE!J19+'CE'!J20+'AE'!J10</f>
        <v>0</v>
      </c>
      <c r="K21" s="52">
        <f>OR!K9+ME!K19+ISE!K19+'EE'!K19+CPE!K19+CHE!K19+'CE'!K20+'AE'!K10</f>
        <v>0</v>
      </c>
      <c r="L21" s="51">
        <f>OR!L9+ME!L19+ISE!L19+'EE'!L19+CPE!L19+CHE!L19+'CE'!L20+'AE'!L10</f>
        <v>7</v>
      </c>
      <c r="M21" s="52">
        <f>OR!M9+ME!M19+ISE!M19+'EE'!M19+CPE!M19+CHE!M19+'CE'!M20+'AE'!M10</f>
        <v>3</v>
      </c>
      <c r="N21" s="51">
        <f>OR!N9+ME!N19+ISE!N19+'EE'!N19+CPE!N19+CHE!N19+'CE'!N20+'AE'!N10</f>
        <v>72</v>
      </c>
      <c r="O21" s="52">
        <f>OR!O9+ME!O19+ISE!O19+'EE'!O19+CPE!O19+CHE!O19+'CE'!O20+'AE'!O10</f>
        <v>18</v>
      </c>
      <c r="P21" s="53">
        <f>O21+N21</f>
        <v>90</v>
      </c>
    </row>
    <row r="22" spans="1:16" ht="10.5" customHeight="1">
      <c r="A22" s="6" t="s">
        <v>40</v>
      </c>
      <c r="B22" s="51">
        <f>OR!B10+ME!B20+ISE!B20+'EE'!B20+CPE!B20+CHE!B20+'CE'!B21+'AE'!B11</f>
        <v>44</v>
      </c>
      <c r="C22" s="52">
        <f>OR!C10+ME!C20+ISE!C20+'EE'!C20+CPE!C20+CHE!C20+'CE'!C21+'AE'!C11</f>
        <v>5</v>
      </c>
      <c r="D22" s="54">
        <f>OR!D10+ME!D20+ISE!D20+'EE'!D20+CPE!D20+CHE!D20+'CE'!D21+'AE'!D11</f>
        <v>3</v>
      </c>
      <c r="E22" s="52">
        <f>OR!E10+ME!E20+ISE!E20+'EE'!E20+CPE!E20+CHE!E20+'CE'!E21+'AE'!E11</f>
        <v>3</v>
      </c>
      <c r="F22" s="54">
        <f>OR!F10+ME!F20+ISE!F20+'EE'!F20+CPE!F20+CHE!F20+'CE'!F21+'AE'!F11</f>
        <v>0</v>
      </c>
      <c r="G22" s="52">
        <f>OR!G10+ME!G20+ISE!G20+'EE'!G20+CPE!G20+CHE!G20+'CE'!G21+'AE'!G11</f>
        <v>0</v>
      </c>
      <c r="H22" s="54">
        <f>OR!H10+ME!H20+ISE!H20+'EE'!H20+CPE!H20+CHE!H20+'CE'!H21+'AE'!H11</f>
        <v>1</v>
      </c>
      <c r="I22" s="52">
        <f>OR!I10+ME!I20+ISE!I20+'EE'!I20+CPE!I20+CHE!I20+'CE'!I21+'AE'!I11</f>
        <v>0</v>
      </c>
      <c r="J22" s="54">
        <f>OR!J10+ME!J20+ISE!J20+'EE'!J20+CPE!J20+CHE!J20+'CE'!J21+'AE'!J11</f>
        <v>0</v>
      </c>
      <c r="K22" s="52">
        <f>OR!K10+ME!K20+ISE!K20+'EE'!K20+CPE!K20+CHE!K20+'CE'!K21+'AE'!K11</f>
        <v>0</v>
      </c>
      <c r="L22" s="54">
        <f>OR!L10+ME!L20+ISE!L20+'EE'!L20+CPE!L20+CHE!L20+'CE'!L21+'AE'!L11</f>
        <v>24</v>
      </c>
      <c r="M22" s="52">
        <f>OR!M10+ME!M20+ISE!M20+'EE'!M20+CPE!M20+CHE!M20+'CE'!M21+'AE'!M11</f>
        <v>3</v>
      </c>
      <c r="N22" s="54">
        <f>OR!N10+ME!N20+ISE!N20+'EE'!N20+CPE!N20+CHE!N20+'CE'!N21+'AE'!N11</f>
        <v>72</v>
      </c>
      <c r="O22" s="52">
        <f>OR!O10+ME!O20+ISE!O20+'EE'!O20+CPE!O20+CHE!O20+'CE'!O21+'AE'!O11</f>
        <v>11</v>
      </c>
      <c r="P22" s="52">
        <f>OR!P10+ME!P20+ISE!P20+'EE'!P20+CPE!P20+CHE!P20+'CE'!P21+'AE'!P11</f>
        <v>83</v>
      </c>
    </row>
    <row r="23" spans="2:16" ht="9.75" customHeight="1"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2"/>
    </row>
    <row r="24" ht="9.75" customHeight="1">
      <c r="A24"/>
    </row>
    <row r="25" spans="1:16" s="28" customFormat="1" ht="10.5" customHeight="1">
      <c r="A25" s="29"/>
      <c r="B25" s="49" t="s">
        <v>0</v>
      </c>
      <c r="C25" s="50"/>
      <c r="D25" s="49" t="s">
        <v>1</v>
      </c>
      <c r="E25" s="50"/>
      <c r="F25" s="49" t="s">
        <v>2</v>
      </c>
      <c r="G25" s="50"/>
      <c r="H25" s="49" t="s">
        <v>3</v>
      </c>
      <c r="I25" s="50"/>
      <c r="J25" s="49" t="s">
        <v>4</v>
      </c>
      <c r="K25" s="50"/>
      <c r="L25" s="49" t="s">
        <v>5</v>
      </c>
      <c r="M25" s="50"/>
      <c r="N25" s="49" t="s">
        <v>6</v>
      </c>
      <c r="O25" s="50"/>
      <c r="P25" s="38" t="s">
        <v>7</v>
      </c>
    </row>
    <row r="26" spans="1:16" s="28" customFormat="1" ht="10.5" customHeight="1">
      <c r="A26" s="6" t="s">
        <v>30</v>
      </c>
      <c r="B26" s="39" t="s">
        <v>9</v>
      </c>
      <c r="C26" s="40" t="s">
        <v>10</v>
      </c>
      <c r="D26" s="39" t="s">
        <v>9</v>
      </c>
      <c r="E26" s="40" t="s">
        <v>10</v>
      </c>
      <c r="F26" s="39" t="s">
        <v>9</v>
      </c>
      <c r="G26" s="40" t="s">
        <v>10</v>
      </c>
      <c r="H26" s="39" t="s">
        <v>9</v>
      </c>
      <c r="I26" s="40" t="s">
        <v>10</v>
      </c>
      <c r="J26" s="39" t="s">
        <v>9</v>
      </c>
      <c r="K26" s="40" t="s">
        <v>10</v>
      </c>
      <c r="L26" s="39" t="s">
        <v>9</v>
      </c>
      <c r="M26" s="40" t="s">
        <v>10</v>
      </c>
      <c r="N26" s="39" t="s">
        <v>9</v>
      </c>
      <c r="O26" s="40" t="s">
        <v>10</v>
      </c>
      <c r="P26" s="41" t="s">
        <v>6</v>
      </c>
    </row>
    <row r="27" spans="1:16" ht="9.75" customHeight="1">
      <c r="A27"/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  <c r="N27" s="3"/>
      <c r="O27" s="4"/>
      <c r="P27" s="9"/>
    </row>
    <row r="28" spans="1:16" ht="10.5" customHeight="1">
      <c r="A28" s="6" t="s">
        <v>11</v>
      </c>
      <c r="B28" s="51">
        <f>OSE!B6+ME!B26+ISE!B26+'EE'!B26+CPE!B26</f>
        <v>7</v>
      </c>
      <c r="C28" s="54">
        <f>OSE!C6+ME!C26+ISE!C26+'EE'!C26+CPE!C26</f>
        <v>2</v>
      </c>
      <c r="D28" s="51">
        <f>OSE!D6+ME!D26+ISE!D26+'EE'!D26+CPE!D26</f>
        <v>0</v>
      </c>
      <c r="E28" s="54">
        <f>OSE!E6+ME!E26+ISE!E26+'EE'!E26+CPE!E26</f>
        <v>1</v>
      </c>
      <c r="F28" s="51">
        <f>OSE!F6+ME!F26+ISE!F26+'EE'!F26+CPE!F26</f>
        <v>0</v>
      </c>
      <c r="G28" s="54">
        <f>OSE!G6+ME!G26+ISE!G26+'EE'!G26+CPE!G26</f>
        <v>0</v>
      </c>
      <c r="H28" s="51">
        <f>OSE!H6+ME!H26+ISE!H26+'EE'!H26+CPE!H26</f>
        <v>1</v>
      </c>
      <c r="I28" s="54">
        <f>OSE!I6+ME!I26+ISE!I26+'EE'!I26+CPE!I26</f>
        <v>0</v>
      </c>
      <c r="J28" s="51">
        <f>OSE!J6+ME!J26+ISE!J26+'EE'!J26+CPE!J26</f>
        <v>0</v>
      </c>
      <c r="K28" s="54">
        <f>OSE!K6+ME!K26+ISE!K26+'EE'!K26+CPE!K26</f>
        <v>0</v>
      </c>
      <c r="L28" s="51">
        <f>OSE!L6+ME!L26+ISE!L26+'EE'!L26+CPE!L26</f>
        <v>8</v>
      </c>
      <c r="M28" s="54">
        <f>OSE!M6+ME!M26+ISE!M26+'EE'!M26+CPE!M26</f>
        <v>1</v>
      </c>
      <c r="N28" s="51">
        <f>OSE!N6+ME!N26+ISE!N26+'EE'!N26+CPE!N26</f>
        <v>16</v>
      </c>
      <c r="O28" s="52">
        <f>OSE!O6+ME!O26+ISE!O26+'EE'!O26+CPE!O26</f>
        <v>4</v>
      </c>
      <c r="P28" s="53">
        <f>O28+N28</f>
        <v>20</v>
      </c>
    </row>
    <row r="29" spans="1:16" s="17" customFormat="1" ht="10.5" customHeight="1">
      <c r="A29" s="16" t="s">
        <v>35</v>
      </c>
      <c r="B29" s="51">
        <f>OSE!B7+ME!B27+ISE!B27+'EE'!B27+CPE!B27</f>
        <v>11</v>
      </c>
      <c r="C29" s="54">
        <f>OSE!C7+ME!C27+ISE!C27+'EE'!C27+CPE!C27</f>
        <v>4</v>
      </c>
      <c r="D29" s="51">
        <f>OSE!D7+ME!D27+ISE!D27+'EE'!D27+CPE!D27</f>
        <v>0</v>
      </c>
      <c r="E29" s="54">
        <f>OSE!E7+ME!E27+ISE!E27+'EE'!E27+CPE!E27</f>
        <v>0</v>
      </c>
      <c r="F29" s="51">
        <f>OSE!F7+ME!F27+ISE!F27+'EE'!F27+CPE!F27</f>
        <v>0</v>
      </c>
      <c r="G29" s="54">
        <f>OSE!G7+ME!G27+ISE!G27+'EE'!G27+CPE!G27</f>
        <v>0</v>
      </c>
      <c r="H29" s="51">
        <f>OSE!H7+ME!H27+ISE!H27+'EE'!H27+CPE!H27</f>
        <v>0</v>
      </c>
      <c r="I29" s="54">
        <f>OSE!I7+ME!I27+ISE!I27+'EE'!I27+CPE!I27</f>
        <v>1</v>
      </c>
      <c r="J29" s="51">
        <f>OSE!J7+ME!J27+ISE!J27+'EE'!J27+CPE!J27</f>
        <v>0</v>
      </c>
      <c r="K29" s="54">
        <f>OSE!K7+ME!K27+ISE!K27+'EE'!K27+CPE!K27</f>
        <v>0</v>
      </c>
      <c r="L29" s="51">
        <f>OSE!L7+ME!L27+ISE!L27+'EE'!L27+CPE!L27</f>
        <v>7</v>
      </c>
      <c r="M29" s="54">
        <f>OSE!M7+ME!M27+ISE!M27+'EE'!M27+CPE!M27</f>
        <v>2</v>
      </c>
      <c r="N29" s="51">
        <f>OSE!N7+ME!N27+ISE!N27+'EE'!N27+CPE!N27</f>
        <v>18</v>
      </c>
      <c r="O29" s="52">
        <f>OSE!O7+ME!O27+ISE!O27+'EE'!O27+CPE!O27</f>
        <v>7</v>
      </c>
      <c r="P29" s="53">
        <f>O29+N29</f>
        <v>25</v>
      </c>
    </row>
    <row r="30" spans="1:16" s="17" customFormat="1" ht="10.5" customHeight="1">
      <c r="A30" s="16" t="s">
        <v>38</v>
      </c>
      <c r="B30" s="51">
        <f>OSE!B8+ME!B28+ISE!B28+'EE'!B28+CPE!B28</f>
        <v>12</v>
      </c>
      <c r="C30" s="54">
        <f>OSE!C8+ME!C28+ISE!C28+'EE'!C28+CPE!C28</f>
        <v>1</v>
      </c>
      <c r="D30" s="51">
        <f>OSE!D8+ME!D28+ISE!D28+'EE'!D28+CPE!D28</f>
        <v>1</v>
      </c>
      <c r="E30" s="54">
        <f>OSE!E8+ME!E28+ISE!E28+'EE'!E28+CPE!E28</f>
        <v>0</v>
      </c>
      <c r="F30" s="51">
        <f>OSE!F8+ME!F28+ISE!F28+'EE'!F28+CPE!F28</f>
        <v>0</v>
      </c>
      <c r="G30" s="54">
        <f>OSE!G8+ME!G28+ISE!G28+'EE'!G28+CPE!G28</f>
        <v>0</v>
      </c>
      <c r="H30" s="51">
        <f>OSE!H8+ME!H28+ISE!H28+'EE'!H28+CPE!H28</f>
        <v>1</v>
      </c>
      <c r="I30" s="54">
        <f>OSE!I8+ME!I28+ISE!I28+'EE'!I28+CPE!I28</f>
        <v>0</v>
      </c>
      <c r="J30" s="51">
        <f>OSE!J8+ME!J28+ISE!J28+'EE'!J28+CPE!J28</f>
        <v>0</v>
      </c>
      <c r="K30" s="54">
        <f>OSE!K8+ME!K28+ISE!K28+'EE'!K28+CPE!K28</f>
        <v>0</v>
      </c>
      <c r="L30" s="51">
        <f>OSE!L8+ME!L28+ISE!L28+'EE'!L28+CPE!L28</f>
        <v>2</v>
      </c>
      <c r="M30" s="54">
        <f>OSE!M8+ME!M28+ISE!M28+'EE'!M28+CPE!M28</f>
        <v>0</v>
      </c>
      <c r="N30" s="51">
        <f>OSE!N8+ME!N28+ISE!N28+'EE'!N28+CPE!N28</f>
        <v>16</v>
      </c>
      <c r="O30" s="52">
        <f>OSE!O8+ME!O28+ISE!O28+'EE'!O28+CPE!O28</f>
        <v>1</v>
      </c>
      <c r="P30" s="53">
        <f>O30+N30</f>
        <v>17</v>
      </c>
    </row>
    <row r="31" spans="1:16" s="17" customFormat="1" ht="10.5" customHeight="1">
      <c r="A31" s="16" t="s">
        <v>39</v>
      </c>
      <c r="B31" s="51">
        <f>OSE!B9+ME!B29+ISE!B29+'EE'!B29+CPE!B29</f>
        <v>5</v>
      </c>
      <c r="C31" s="54">
        <f>OSE!C9+ME!C29+ISE!C29+'EE'!C29+CPE!C29</f>
        <v>3</v>
      </c>
      <c r="D31" s="51">
        <f>OSE!D9+ME!D29+ISE!D29+'EE'!D29+CPE!D29</f>
        <v>0</v>
      </c>
      <c r="E31" s="54">
        <f>OSE!E9+ME!E29+ISE!E29+'EE'!E29+CPE!E29</f>
        <v>0</v>
      </c>
      <c r="F31" s="51">
        <f>OSE!F9+ME!F29+ISE!F29+'EE'!F29+CPE!F29</f>
        <v>0</v>
      </c>
      <c r="G31" s="54">
        <f>OSE!G9+ME!G29+ISE!G29+'EE'!G29+CPE!G29</f>
        <v>0</v>
      </c>
      <c r="H31" s="51">
        <f>OSE!H9+ME!H29+ISE!H29+'EE'!H29+CPE!H29</f>
        <v>4</v>
      </c>
      <c r="I31" s="54">
        <f>OSE!I9+ME!I29+ISE!I29+'EE'!I29+CPE!I29</f>
        <v>0</v>
      </c>
      <c r="J31" s="51">
        <f>OSE!J9+ME!J29+ISE!J29+'EE'!J29+CPE!J29</f>
        <v>0</v>
      </c>
      <c r="K31" s="54">
        <f>OSE!K9+ME!K29+ISE!K29+'EE'!K29+CPE!K29</f>
        <v>0</v>
      </c>
      <c r="L31" s="51">
        <f>OSE!L9+ME!L29+ISE!L29+'EE'!L29+CPE!L29</f>
        <v>4</v>
      </c>
      <c r="M31" s="54">
        <f>OSE!M9+ME!M29+ISE!M29+'EE'!M29+CPE!M29</f>
        <v>0</v>
      </c>
      <c r="N31" s="51">
        <f>OSE!N9+ME!N29+ISE!N29+'EE'!N29+CPE!N29</f>
        <v>13</v>
      </c>
      <c r="O31" s="52">
        <f>OSE!O9+ME!O29+ISE!O29+'EE'!O29+CPE!O29</f>
        <v>3</v>
      </c>
      <c r="P31" s="53">
        <f>O31+N31</f>
        <v>16</v>
      </c>
    </row>
    <row r="32" spans="1:16" s="17" customFormat="1" ht="10.5" customHeight="1">
      <c r="A32" s="16" t="s">
        <v>40</v>
      </c>
      <c r="B32" s="51">
        <f>OSE!B10+ME!B30+ISE!B30+'EE'!B30+CPE!B30</f>
        <v>6</v>
      </c>
      <c r="C32" s="54">
        <f>OSE!C10+ME!C30+ISE!C30+'EE'!C30+CPE!C30</f>
        <v>3</v>
      </c>
      <c r="D32" s="51">
        <f>OSE!D10+ME!D30+ISE!D30+'EE'!D30+CPE!D30</f>
        <v>1</v>
      </c>
      <c r="E32" s="54">
        <f>OSE!E10+ME!E30+ISE!E30+'EE'!E30+CPE!E30</f>
        <v>1</v>
      </c>
      <c r="F32" s="51">
        <f>OSE!F10+ME!F30+ISE!F30+'EE'!F30+CPE!F30</f>
        <v>1</v>
      </c>
      <c r="G32" s="54">
        <f>OSE!G10+ME!G30+ISE!G30+'EE'!G30+CPE!G30</f>
        <v>0</v>
      </c>
      <c r="H32" s="51">
        <f>OSE!H10+ME!H30+ISE!H30+'EE'!H30+CPE!H30</f>
        <v>1</v>
      </c>
      <c r="I32" s="54">
        <f>OSE!I10+ME!I30+ISE!I30+'EE'!I30+CPE!I30</f>
        <v>0</v>
      </c>
      <c r="J32" s="51">
        <f>OSE!J10+ME!J30+ISE!J30+'EE'!J30+CPE!J30</f>
        <v>0</v>
      </c>
      <c r="K32" s="54">
        <f>OSE!K10+ME!K30+ISE!K30+'EE'!K30+CPE!K30</f>
        <v>0</v>
      </c>
      <c r="L32" s="51">
        <f>OSE!L10+ME!L30+ISE!L30+'EE'!L30+CPE!L30</f>
        <v>5</v>
      </c>
      <c r="M32" s="54">
        <f>OSE!M10+ME!M30+ISE!M30+'EE'!M30+CPE!M30</f>
        <v>1</v>
      </c>
      <c r="N32" s="51">
        <f>OSE!N10+ME!N30+ISE!N30+'EE'!N30+CPE!N30</f>
        <v>14</v>
      </c>
      <c r="O32" s="52">
        <f>OSE!O10+ME!O30+ISE!O30+'EE'!O30+CPE!O30</f>
        <v>5</v>
      </c>
      <c r="P32" s="53">
        <f>OSE!P10+ME!P30+ISE!P30+'EE'!P30+CPE!P30</f>
        <v>19</v>
      </c>
    </row>
    <row r="33" spans="2:16" ht="9.75" customHeight="1"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2"/>
    </row>
    <row r="34" ht="9.75" customHeight="1">
      <c r="A34"/>
    </row>
    <row r="35" ht="10.5" customHeight="1">
      <c r="A35" s="6" t="s">
        <v>13</v>
      </c>
    </row>
    <row r="36" spans="1:16" s="32" customFormat="1" ht="10.5" customHeight="1">
      <c r="A36" s="33" t="s">
        <v>14</v>
      </c>
      <c r="B36" s="49" t="s">
        <v>0</v>
      </c>
      <c r="C36" s="50"/>
      <c r="D36" s="49" t="s">
        <v>1</v>
      </c>
      <c r="E36" s="50"/>
      <c r="F36" s="49" t="s">
        <v>2</v>
      </c>
      <c r="G36" s="50"/>
      <c r="H36" s="49" t="s">
        <v>3</v>
      </c>
      <c r="I36" s="50"/>
      <c r="J36" s="49" t="s">
        <v>4</v>
      </c>
      <c r="K36" s="50"/>
      <c r="L36" s="49" t="s">
        <v>5</v>
      </c>
      <c r="M36" s="50"/>
      <c r="N36" s="49" t="s">
        <v>6</v>
      </c>
      <c r="O36" s="50"/>
      <c r="P36" s="38" t="s">
        <v>7</v>
      </c>
    </row>
    <row r="37" spans="1:16" s="32" customFormat="1" ht="10.5" customHeight="1">
      <c r="A37" s="33" t="s">
        <v>15</v>
      </c>
      <c r="B37" s="43" t="s">
        <v>9</v>
      </c>
      <c r="C37" s="44" t="s">
        <v>10</v>
      </c>
      <c r="D37" s="43" t="s">
        <v>9</v>
      </c>
      <c r="E37" s="44" t="s">
        <v>10</v>
      </c>
      <c r="F37" s="43" t="s">
        <v>9</v>
      </c>
      <c r="G37" s="44" t="s">
        <v>10</v>
      </c>
      <c r="H37" s="43" t="s">
        <v>9</v>
      </c>
      <c r="I37" s="44" t="s">
        <v>10</v>
      </c>
      <c r="J37" s="43" t="s">
        <v>9</v>
      </c>
      <c r="K37" s="44" t="s">
        <v>10</v>
      </c>
      <c r="L37" s="43" t="s">
        <v>9</v>
      </c>
      <c r="M37" s="44" t="s">
        <v>10</v>
      </c>
      <c r="N37" s="43" t="s">
        <v>9</v>
      </c>
      <c r="O37" s="44" t="s">
        <v>10</v>
      </c>
      <c r="P37" s="45" t="s">
        <v>6</v>
      </c>
    </row>
    <row r="38" spans="1:16" ht="9.75" customHeight="1">
      <c r="A38" s="6"/>
      <c r="B38" s="21"/>
      <c r="C38" s="22"/>
      <c r="D38" s="21"/>
      <c r="E38" s="22"/>
      <c r="F38" s="21"/>
      <c r="G38" s="22"/>
      <c r="H38" s="21"/>
      <c r="I38" s="22"/>
      <c r="J38" s="13"/>
      <c r="K38" s="14"/>
      <c r="L38" s="21"/>
      <c r="M38" s="22"/>
      <c r="N38" s="21"/>
      <c r="O38" s="22"/>
      <c r="P38" s="5"/>
    </row>
    <row r="39" spans="1:16" ht="10.5" customHeight="1">
      <c r="A39" s="6" t="s">
        <v>11</v>
      </c>
      <c r="B39" s="51">
        <f>'UND&amp;PEN'!B7+OPE!B17+ME!B37+ISE!B37+'EE'!B37+CPE!B37+CHE!B27+'CE'!B28</f>
        <v>655</v>
      </c>
      <c r="C39" s="54">
        <f>'UND&amp;PEN'!C7+OPE!C17+ME!C37+ISE!C37+'EE'!C37+CPE!C37+CHE!C27+'CE'!C28</f>
        <v>221</v>
      </c>
      <c r="D39" s="51">
        <f>'UND&amp;PEN'!D7+OPE!D17+ME!D37+ISE!D37+'EE'!D37+CPE!D37+CHE!D27+'CE'!D28</f>
        <v>72</v>
      </c>
      <c r="E39" s="54">
        <f>'UND&amp;PEN'!E7+OPE!E17+ME!E37+ISE!E37+'EE'!E37+CPE!E37+CHE!E27+'CE'!E28</f>
        <v>57</v>
      </c>
      <c r="F39" s="51">
        <f>'UND&amp;PEN'!F7+OPE!F17+ME!F37+ISE!F37+'EE'!F37+CPE!F37+CHE!F27+'CE'!F28</f>
        <v>11</v>
      </c>
      <c r="G39" s="54">
        <f>'UND&amp;PEN'!G7+OPE!G17+ME!G37+ISE!G37+'EE'!G37+CPE!G37+CHE!G27+'CE'!G28</f>
        <v>3</v>
      </c>
      <c r="H39" s="51">
        <f>'UND&amp;PEN'!H7+OPE!H17+ME!H37+ISE!H37+'EE'!H37+CPE!H37+CHE!H27+'CE'!H28</f>
        <v>32</v>
      </c>
      <c r="I39" s="54">
        <f>'UND&amp;PEN'!I7+OPE!I17+ME!I37+ISE!I37+'EE'!I37+CPE!I37+CHE!I27+'CE'!I28</f>
        <v>15</v>
      </c>
      <c r="J39" s="51">
        <f>'UND&amp;PEN'!J7+OPE!J17+ME!J37+ISE!J37+'EE'!J37+CPE!J37+CHE!J27+'CE'!J28</f>
        <v>21</v>
      </c>
      <c r="K39" s="54">
        <f>'UND&amp;PEN'!K7+OPE!K17+ME!K37+ISE!K37+'EE'!K37+CPE!K37+CHE!K27+'CE'!K28</f>
        <v>3</v>
      </c>
      <c r="L39" s="51">
        <f>'UND&amp;PEN'!L7+OPE!L17+ME!L37+ISE!L37+'EE'!L37+CPE!L37+CHE!L27+'CE'!L28</f>
        <v>45</v>
      </c>
      <c r="M39" s="54">
        <f>'UND&amp;PEN'!M7+OPE!M17+ME!M37+ISE!M37+'EE'!M37+CPE!M37+CHE!M27+'CE'!M28</f>
        <v>4</v>
      </c>
      <c r="N39" s="56">
        <f aca="true" t="shared" si="1" ref="N39:O43">L39+J39+H39+F39+D39+B39</f>
        <v>836</v>
      </c>
      <c r="O39" s="52">
        <f t="shared" si="1"/>
        <v>303</v>
      </c>
      <c r="P39" s="53">
        <f>O39+N39</f>
        <v>1139</v>
      </c>
    </row>
    <row r="40" spans="1:16" s="17" customFormat="1" ht="10.5" customHeight="1">
      <c r="A40" s="16" t="s">
        <v>35</v>
      </c>
      <c r="B40" s="51">
        <f>'UND&amp;PEN'!B8+OPE!B18+ME!B38+ISE!B38+'EE'!B38+CPE!B38+CHE!B28+'CE'!B29</f>
        <v>678</v>
      </c>
      <c r="C40" s="54">
        <f>'UND&amp;PEN'!C8+OPE!C18+ME!C38+ISE!C38+'EE'!C38+CPE!C38+CHE!C28+'CE'!C29</f>
        <v>221</v>
      </c>
      <c r="D40" s="51">
        <f>'UND&amp;PEN'!D8+OPE!D18+ME!D38+ISE!D38+'EE'!D38+CPE!D38+CHE!D28+'CE'!D29</f>
        <v>83</v>
      </c>
      <c r="E40" s="54">
        <f>'UND&amp;PEN'!E8+OPE!E18+ME!E38+ISE!E38+'EE'!E38+CPE!E38+CHE!E28+'CE'!E29</f>
        <v>54</v>
      </c>
      <c r="F40" s="51">
        <f>'UND&amp;PEN'!F8+OPE!F18+ME!F38+ISE!F38+'EE'!F38+CPE!F38+CHE!F28+'CE'!F29</f>
        <v>9</v>
      </c>
      <c r="G40" s="54">
        <f>'UND&amp;PEN'!G8+OPE!G18+ME!G38+ISE!G38+'EE'!G38+CPE!G38+CHE!G28+'CE'!G29</f>
        <v>2</v>
      </c>
      <c r="H40" s="51">
        <f>'UND&amp;PEN'!H8+OPE!H18+ME!H38+ISE!H38+'EE'!H38+CPE!H38+CHE!H28+'CE'!H29</f>
        <v>39</v>
      </c>
      <c r="I40" s="54">
        <f>'UND&amp;PEN'!I8+OPE!I18+ME!I38+ISE!I38+'EE'!I38+CPE!I38+CHE!I28+'CE'!I29</f>
        <v>15</v>
      </c>
      <c r="J40" s="51">
        <f>'UND&amp;PEN'!J8+OPE!J18+ME!J38+ISE!J38+'EE'!J38+CPE!J38+CHE!J28+'CE'!J29</f>
        <v>20</v>
      </c>
      <c r="K40" s="54">
        <f>'UND&amp;PEN'!K8+OPE!K18+ME!K38+ISE!K38+'EE'!K38+CPE!K38+CHE!K28+'CE'!K29</f>
        <v>8</v>
      </c>
      <c r="L40" s="51">
        <f>'UND&amp;PEN'!L8+OPE!L18+ME!L38+ISE!L38+'EE'!L38+CPE!L38+CHE!L28+'CE'!L29</f>
        <v>47</v>
      </c>
      <c r="M40" s="54">
        <f>'UND&amp;PEN'!M8+OPE!M18+ME!M38+ISE!M38+'EE'!M38+CPE!M38+CHE!M28+'CE'!M29</f>
        <v>1</v>
      </c>
      <c r="N40" s="56">
        <f t="shared" si="1"/>
        <v>876</v>
      </c>
      <c r="O40" s="52">
        <f t="shared" si="1"/>
        <v>301</v>
      </c>
      <c r="P40" s="53">
        <f>O40+N40</f>
        <v>1177</v>
      </c>
    </row>
    <row r="41" spans="1:16" s="17" customFormat="1" ht="10.5" customHeight="1">
      <c r="A41" s="16" t="s">
        <v>38</v>
      </c>
      <c r="B41" s="51">
        <f>'UND&amp;PEN'!B9+OPE!B19+ME!B39+ISE!B39+'EE'!B39+CPE!B39+CHE!B29+'CE'!B30</f>
        <v>692</v>
      </c>
      <c r="C41" s="54">
        <f>'UND&amp;PEN'!C9+OPE!C19+ME!C39+ISE!C39+'EE'!C39+CPE!C39+CHE!C29+'CE'!C30</f>
        <v>233</v>
      </c>
      <c r="D41" s="51">
        <f>'UND&amp;PEN'!D9+OPE!D19+ME!D39+ISE!D39+'EE'!D39+CPE!D39+CHE!D29+'CE'!D30</f>
        <v>75</v>
      </c>
      <c r="E41" s="54">
        <f>'UND&amp;PEN'!E9+OPE!E19+ME!E39+ISE!E39+'EE'!E39+CPE!E39+CHE!E29+'CE'!E30</f>
        <v>62</v>
      </c>
      <c r="F41" s="51">
        <f>'UND&amp;PEN'!F9+OPE!F19+ME!F39+ISE!F39+'EE'!F39+CPE!F39+CHE!F29+'CE'!F30</f>
        <v>8</v>
      </c>
      <c r="G41" s="54">
        <f>'UND&amp;PEN'!G9+OPE!G19+ME!G39+ISE!G39+'EE'!G39+CPE!G39+CHE!G29+'CE'!G30</f>
        <v>5</v>
      </c>
      <c r="H41" s="51">
        <f>'UND&amp;PEN'!H9+OPE!H19+ME!H39+ISE!H39+'EE'!H39+CPE!H39+CHE!H29+'CE'!H30</f>
        <v>35</v>
      </c>
      <c r="I41" s="54">
        <f>'UND&amp;PEN'!I9+OPE!I19+ME!I39+ISE!I39+'EE'!I39+CPE!I39+CHE!I29+'CE'!I30</f>
        <v>17</v>
      </c>
      <c r="J41" s="51">
        <f>'UND&amp;PEN'!J9+OPE!J19+ME!J39+ISE!J39+'EE'!J39+CPE!J39+CHE!J29+'CE'!J30</f>
        <v>23</v>
      </c>
      <c r="K41" s="54">
        <f>'UND&amp;PEN'!K9+OPE!K19+ME!K39+ISE!K39+'EE'!K39+CPE!K39+CHE!K29+'CE'!K30</f>
        <v>9</v>
      </c>
      <c r="L41" s="51">
        <f>'UND&amp;PEN'!L9+OPE!L19+ME!L39+ISE!L39+'EE'!L39+CPE!L39+CHE!L29+'CE'!L30</f>
        <v>44</v>
      </c>
      <c r="M41" s="54">
        <f>'UND&amp;PEN'!M9+OPE!M19+ME!M39+ISE!M39+'EE'!M39+CPE!M39+CHE!M29+'CE'!M30</f>
        <v>5</v>
      </c>
      <c r="N41" s="56">
        <f t="shared" si="1"/>
        <v>877</v>
      </c>
      <c r="O41" s="52">
        <f t="shared" si="1"/>
        <v>331</v>
      </c>
      <c r="P41" s="53">
        <f>O41+N41</f>
        <v>1208</v>
      </c>
    </row>
    <row r="42" spans="1:16" s="17" customFormat="1" ht="10.5" customHeight="1">
      <c r="A42" s="16" t="s">
        <v>39</v>
      </c>
      <c r="B42" s="51">
        <f>'UND&amp;PEN'!B10+OPE!B20+ME!B40+ISE!B40+'EE'!B40+CPE!B40+CHE!B30+'CE'!B31</f>
        <v>653</v>
      </c>
      <c r="C42" s="54">
        <f>'UND&amp;PEN'!C10+OPE!C20+ME!C40+ISE!C40+'EE'!C40+CPE!C40+CHE!C30+'CE'!C31</f>
        <v>212</v>
      </c>
      <c r="D42" s="51">
        <f>'UND&amp;PEN'!D10+OPE!D20+ME!D40+ISE!D40+'EE'!D40+CPE!D40+CHE!D30+'CE'!D31</f>
        <v>73</v>
      </c>
      <c r="E42" s="54">
        <f>'UND&amp;PEN'!E10+OPE!E20+ME!E40+ISE!E40+'EE'!E40+CPE!E40+CHE!E30+'CE'!E31</f>
        <v>66</v>
      </c>
      <c r="F42" s="51">
        <f>'UND&amp;PEN'!F10+OPE!F20+ME!F40+ISE!F40+'EE'!F40+CPE!F40+CHE!F30+'CE'!F31</f>
        <v>9</v>
      </c>
      <c r="G42" s="54">
        <f>'UND&amp;PEN'!G10+OPE!G20+ME!G40+ISE!G40+'EE'!G40+CPE!G40+CHE!G30+'CE'!G31</f>
        <v>6</v>
      </c>
      <c r="H42" s="51">
        <f>'UND&amp;PEN'!H10+OPE!H20+ME!H40+ISE!H40+'EE'!H40+CPE!H40+CHE!H30+'CE'!H31</f>
        <v>28</v>
      </c>
      <c r="I42" s="54">
        <f>'UND&amp;PEN'!I10+OPE!I20+ME!I40+ISE!I40+'EE'!I40+CPE!I40+CHE!I30+'CE'!I31</f>
        <v>15</v>
      </c>
      <c r="J42" s="51">
        <f>'UND&amp;PEN'!J10+OPE!J20+ME!J40+ISE!J40+'EE'!J40+CPE!J40+CHE!J30+'CE'!J31</f>
        <v>25</v>
      </c>
      <c r="K42" s="54">
        <f>'UND&amp;PEN'!K10+OPE!K20+ME!K40+ISE!K40+'EE'!K40+CPE!K40+CHE!K30+'CE'!K31</f>
        <v>11</v>
      </c>
      <c r="L42" s="51">
        <f>'UND&amp;PEN'!L10+OPE!L20+ME!L40+ISE!L40+'EE'!L40+CPE!L40+CHE!L30+'CE'!L31</f>
        <v>56</v>
      </c>
      <c r="M42" s="54">
        <f>'UND&amp;PEN'!M10+OPE!M20+ME!M40+ISE!M40+'EE'!M40+CPE!M40+CHE!M30+'CE'!M31</f>
        <v>5</v>
      </c>
      <c r="N42" s="56">
        <f t="shared" si="1"/>
        <v>844</v>
      </c>
      <c r="O42" s="52">
        <f t="shared" si="1"/>
        <v>315</v>
      </c>
      <c r="P42" s="53">
        <f>O42+N42</f>
        <v>1159</v>
      </c>
    </row>
    <row r="43" spans="1:16" s="17" customFormat="1" ht="10.5" customHeight="1">
      <c r="A43" s="16" t="s">
        <v>40</v>
      </c>
      <c r="B43" s="51">
        <f>'UND&amp;PEN'!B11+OPE!B21+ME!B41+ISE!B41+'EE'!B41+CPE!B41+CHE!B31+'CE'!B32</f>
        <v>727</v>
      </c>
      <c r="C43" s="54">
        <f>'UND&amp;PEN'!C11+OPE!C21+ME!C41+ISE!C41+'EE'!C41+CPE!C41+CHE!C31+'CE'!C32</f>
        <v>205</v>
      </c>
      <c r="D43" s="51">
        <f>'UND&amp;PEN'!D11+OPE!D21+ME!D41+ISE!D41+'EE'!D41+CPE!D41+CHE!D31+'CE'!D32</f>
        <v>97</v>
      </c>
      <c r="E43" s="54">
        <f>'UND&amp;PEN'!E11+OPE!E21+ME!E41+ISE!E41+'EE'!E41+CPE!E41+CHE!E31+'CE'!E32</f>
        <v>65</v>
      </c>
      <c r="F43" s="51">
        <f>'UND&amp;PEN'!F11+OPE!F21+ME!F41+ISE!F41+'EE'!F41+CPE!F41+CHE!F31+'CE'!F32</f>
        <v>11</v>
      </c>
      <c r="G43" s="54">
        <f>'UND&amp;PEN'!G11+OPE!G21+ME!G41+ISE!G41+'EE'!G41+CPE!G41+CHE!G31+'CE'!G32</f>
        <v>7</v>
      </c>
      <c r="H43" s="51">
        <f>'UND&amp;PEN'!H11+OPE!H21+ME!H41+ISE!H41+'EE'!H41+CPE!H41+CHE!H31+'CE'!H32</f>
        <v>30</v>
      </c>
      <c r="I43" s="54">
        <f>'UND&amp;PEN'!I11+OPE!I21+ME!I41+ISE!I41+'EE'!I41+CPE!I41+CHE!I31+'CE'!I32</f>
        <v>15</v>
      </c>
      <c r="J43" s="51">
        <f>'UND&amp;PEN'!J11+OPE!J21+ME!J41+ISE!J41+'EE'!J41+CPE!J41+CHE!J31+'CE'!J32</f>
        <v>15</v>
      </c>
      <c r="K43" s="54">
        <f>'UND&amp;PEN'!K11+OPE!K21+ME!K41+ISE!K41+'EE'!K41+CPE!K41+CHE!K31+'CE'!K32</f>
        <v>9</v>
      </c>
      <c r="L43" s="51">
        <f>'UND&amp;PEN'!L11+OPE!L21+ME!L41+ISE!L41+'EE'!L41+CPE!L41+CHE!L31+'CE'!L32</f>
        <v>61</v>
      </c>
      <c r="M43" s="54">
        <f>'UND&amp;PEN'!M11+OPE!M21+ME!M41+ISE!M41+'EE'!M41+CPE!M41+CHE!M31+'CE'!M32</f>
        <v>5</v>
      </c>
      <c r="N43" s="56">
        <f t="shared" si="1"/>
        <v>941</v>
      </c>
      <c r="O43" s="52">
        <f t="shared" si="1"/>
        <v>306</v>
      </c>
      <c r="P43" s="53">
        <f>O43+N43</f>
        <v>1247</v>
      </c>
    </row>
    <row r="44" spans="2:16" ht="9.75" customHeight="1"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2"/>
    </row>
    <row r="45" ht="9.75" customHeight="1"/>
    <row r="46" ht="10.5" customHeight="1">
      <c r="A46" s="6" t="s">
        <v>16</v>
      </c>
    </row>
    <row r="47" spans="1:16" s="32" customFormat="1" ht="10.5" customHeight="1">
      <c r="A47" s="33" t="s">
        <v>14</v>
      </c>
      <c r="B47" s="49" t="s">
        <v>0</v>
      </c>
      <c r="C47" s="50"/>
      <c r="D47" s="49" t="s">
        <v>1</v>
      </c>
      <c r="E47" s="50"/>
      <c r="F47" s="49" t="s">
        <v>2</v>
      </c>
      <c r="G47" s="50"/>
      <c r="H47" s="49" t="s">
        <v>3</v>
      </c>
      <c r="I47" s="50"/>
      <c r="J47" s="49" t="s">
        <v>4</v>
      </c>
      <c r="K47" s="50"/>
      <c r="L47" s="49" t="s">
        <v>5</v>
      </c>
      <c r="M47" s="50"/>
      <c r="N47" s="49" t="s">
        <v>6</v>
      </c>
      <c r="O47" s="50"/>
      <c r="P47" s="38" t="s">
        <v>7</v>
      </c>
    </row>
    <row r="48" spans="1:16" s="32" customFormat="1" ht="10.5" customHeight="1">
      <c r="A48" s="33" t="s">
        <v>15</v>
      </c>
      <c r="B48" s="43" t="s">
        <v>9</v>
      </c>
      <c r="C48" s="44" t="s">
        <v>10</v>
      </c>
      <c r="D48" s="43" t="s">
        <v>9</v>
      </c>
      <c r="E48" s="44" t="s">
        <v>10</v>
      </c>
      <c r="F48" s="43" t="s">
        <v>9</v>
      </c>
      <c r="G48" s="44" t="s">
        <v>10</v>
      </c>
      <c r="H48" s="43" t="s">
        <v>9</v>
      </c>
      <c r="I48" s="44" t="s">
        <v>10</v>
      </c>
      <c r="J48" s="43" t="s">
        <v>9</v>
      </c>
      <c r="K48" s="44" t="s">
        <v>10</v>
      </c>
      <c r="L48" s="43" t="s">
        <v>9</v>
      </c>
      <c r="M48" s="44" t="s">
        <v>10</v>
      </c>
      <c r="N48" s="43" t="s">
        <v>9</v>
      </c>
      <c r="O48" s="44" t="s">
        <v>10</v>
      </c>
      <c r="P48" s="45" t="s">
        <v>6</v>
      </c>
    </row>
    <row r="49" spans="1:16" ht="9.75" customHeight="1">
      <c r="A49" s="6"/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13"/>
      <c r="O49" s="14"/>
      <c r="P49" s="15"/>
    </row>
    <row r="50" spans="1:16" ht="10.5" customHeight="1">
      <c r="A50" s="6" t="s">
        <v>11</v>
      </c>
      <c r="B50" s="51">
        <f>OSE!B17+OR!B17+ME!B48+ISE!B48+'EE'!B48+CPE!B48+CHE!B38+'CE'!B39+'AE'!B19</f>
        <v>253</v>
      </c>
      <c r="C50" s="54">
        <f>OSE!C17+OR!C17+ME!C48+ISE!C48+'EE'!C48+CPE!C48+CHE!C38+'CE'!C39+'AE'!C19</f>
        <v>65</v>
      </c>
      <c r="D50" s="51">
        <f>OSE!D17+OR!D17+ME!D48+ISE!D48+'EE'!D48+CPE!D48+CHE!D38+'CE'!D39+'AE'!D19</f>
        <v>9</v>
      </c>
      <c r="E50" s="54">
        <f>OSE!E17+OR!E17+ME!E48+ISE!E48+'EE'!E48+CPE!E48+CHE!E38+'CE'!E39+'AE'!E19</f>
        <v>13</v>
      </c>
      <c r="F50" s="51">
        <f>OSE!F17+OR!F17+ME!F48+ISE!F48+'EE'!F48+CPE!F48+CHE!F38+'CE'!F39+'AE'!F19</f>
        <v>8</v>
      </c>
      <c r="G50" s="54">
        <f>OSE!G17+OR!G17+ME!G48+ISE!G48+'EE'!G48+CPE!G48+CHE!G38+'CE'!G39+'AE'!G19</f>
        <v>0</v>
      </c>
      <c r="H50" s="51">
        <f>OSE!H17+OR!H17+ME!H48+ISE!H48+'EE'!H48+CPE!H48+CHE!H38+'CE'!H39+'AE'!H19</f>
        <v>28</v>
      </c>
      <c r="I50" s="54">
        <f>OSE!I17+OR!I17+ME!I48+ISE!I48+'EE'!I48+CPE!I48+CHE!I38+'CE'!I39+'AE'!I19</f>
        <v>7</v>
      </c>
      <c r="J50" s="51">
        <f>OSE!J17+OR!J17+ME!J48+ISE!J48+'EE'!J48+CPE!J48+CHE!J38+'CE'!J39+'AE'!J19</f>
        <v>2</v>
      </c>
      <c r="K50" s="54">
        <f>OSE!K17+OR!K17+ME!K48+ISE!K48+'EE'!K48+CPE!K48+CHE!K38+'CE'!K39+'AE'!K19</f>
        <v>0</v>
      </c>
      <c r="L50" s="51">
        <f>OSE!L17+OR!L17+ME!L48+ISE!L48+'EE'!L48+CPE!L48+CHE!L38+'CE'!L39+'AE'!L19</f>
        <v>44</v>
      </c>
      <c r="M50" s="54">
        <f>OSE!M17+OR!M17+ME!M48+ISE!M48+'EE'!M48+CPE!M48+CHE!M38+'CE'!M39+'AE'!M19</f>
        <v>11</v>
      </c>
      <c r="N50" s="51">
        <f>OSE!N17+OR!N17+ME!N48+ISE!N48+'EE'!N48+CPE!N48+CHE!N38+'CE'!N39+'AE'!N19</f>
        <v>344</v>
      </c>
      <c r="O50" s="54">
        <f>OSE!O17+OR!O17+ME!O48+ISE!O48+'EE'!O48+CPE!O48+CHE!O38+'CE'!O39+'AE'!O19</f>
        <v>96</v>
      </c>
      <c r="P50" s="53">
        <f>O50+N50</f>
        <v>440</v>
      </c>
    </row>
    <row r="51" spans="1:16" s="17" customFormat="1" ht="10.5" customHeight="1">
      <c r="A51" s="16" t="s">
        <v>35</v>
      </c>
      <c r="B51" s="51">
        <f>OSE!B18+OR!B18+ME!B49+ISE!B49+'EE'!B49+CPE!B49+CHE!B39+'CE'!B40+'AE'!B20</f>
        <v>244</v>
      </c>
      <c r="C51" s="54">
        <f>OSE!C18+OR!C18+ME!C49+ISE!C49+'EE'!C49+CPE!C49+CHE!C39+'CE'!C40+'AE'!C20</f>
        <v>55</v>
      </c>
      <c r="D51" s="51">
        <f>OSE!D18+OR!D18+ME!D49+ISE!D49+'EE'!D49+CPE!D49+CHE!D39+'CE'!D40+'AE'!D20</f>
        <v>9</v>
      </c>
      <c r="E51" s="54">
        <f>OSE!E18+OR!E18+ME!E49+ISE!E49+'EE'!E49+CPE!E49+CHE!E39+'CE'!E40+'AE'!E20</f>
        <v>14</v>
      </c>
      <c r="F51" s="51">
        <f>OSE!F18+OR!F18+ME!F49+ISE!F49+'EE'!F49+CPE!F49+CHE!F39+'CE'!F40+'AE'!F20</f>
        <v>5</v>
      </c>
      <c r="G51" s="54">
        <f>OSE!G18+OR!G18+ME!G49+ISE!G49+'EE'!G49+CPE!G49+CHE!G39+'CE'!G40+'AE'!G20</f>
        <v>0</v>
      </c>
      <c r="H51" s="51">
        <f>OSE!H18+OR!H18+ME!H49+ISE!H49+'EE'!H49+CPE!H49+CHE!H39+'CE'!H40+'AE'!H20</f>
        <v>21</v>
      </c>
      <c r="I51" s="54">
        <f>OSE!I18+OR!I18+ME!I49+ISE!I49+'EE'!I49+CPE!I49+CHE!I39+'CE'!I40+'AE'!I20</f>
        <v>6</v>
      </c>
      <c r="J51" s="51">
        <f>OSE!J18+OR!J18+ME!J49+ISE!J49+'EE'!J49+CPE!J49+CHE!J39+'CE'!J40+'AE'!J20</f>
        <v>1</v>
      </c>
      <c r="K51" s="54">
        <f>OSE!K18+OR!K18+ME!K49+ISE!K49+'EE'!K49+CPE!K49+CHE!K39+'CE'!K40+'AE'!K20</f>
        <v>1</v>
      </c>
      <c r="L51" s="51">
        <f>OSE!L18+OR!L18+ME!L49+ISE!L49+'EE'!L49+CPE!L49+CHE!L39+'CE'!L40+'AE'!L20</f>
        <v>48</v>
      </c>
      <c r="M51" s="54">
        <f>OSE!M18+OR!M18+ME!M49+ISE!M49+'EE'!M49+CPE!M49+CHE!M39+'CE'!M40+'AE'!M20</f>
        <v>13</v>
      </c>
      <c r="N51" s="51">
        <f>OSE!N18+OR!N18+ME!N49+ISE!N49+'EE'!N49+CPE!N49+CHE!N39+'CE'!N40+'AE'!N20</f>
        <v>328</v>
      </c>
      <c r="O51" s="54">
        <f>OSE!O18+OR!O18+ME!O49+ISE!O49+'EE'!O49+CPE!O49+CHE!O39+'CE'!O40+'AE'!O20</f>
        <v>89</v>
      </c>
      <c r="P51" s="53">
        <f>O51+N51</f>
        <v>417</v>
      </c>
    </row>
    <row r="52" spans="1:16" s="17" customFormat="1" ht="10.5" customHeight="1">
      <c r="A52" s="16" t="s">
        <v>38</v>
      </c>
      <c r="B52" s="51">
        <f>OSE!B19+OR!B19+ME!B50+ISE!B50+'EE'!B50+CPE!B50+CHE!B40+'CE'!B41+'AE'!B21</f>
        <v>251</v>
      </c>
      <c r="C52" s="54">
        <f>OSE!C19+OR!C19+ME!C50+ISE!C50+'EE'!C50+CPE!C50+CHE!C40+'CE'!C41+'AE'!C21</f>
        <v>57</v>
      </c>
      <c r="D52" s="51">
        <f>OSE!D19+OR!D19+ME!D50+ISE!D50+'EE'!D50+CPE!D50+CHE!D40+'CE'!D41+'AE'!D21</f>
        <v>14</v>
      </c>
      <c r="E52" s="54">
        <f>OSE!E19+OR!E19+ME!E50+ISE!E50+'EE'!E50+CPE!E50+CHE!E40+'CE'!E41+'AE'!E21</f>
        <v>10</v>
      </c>
      <c r="F52" s="51">
        <f>OSE!F19+OR!F19+ME!F50+ISE!F50+'EE'!F50+CPE!F50+CHE!F40+'CE'!F41+'AE'!F21</f>
        <v>7</v>
      </c>
      <c r="G52" s="54">
        <f>OSE!G19+OR!G19+ME!G50+ISE!G50+'EE'!G50+CPE!G50+CHE!G40+'CE'!G41+'AE'!G21</f>
        <v>0</v>
      </c>
      <c r="H52" s="51">
        <f>OSE!H19+OR!H19+ME!H50+ISE!H50+'EE'!H50+CPE!H50+CHE!H40+'CE'!H41+'AE'!H21</f>
        <v>9</v>
      </c>
      <c r="I52" s="54">
        <f>OSE!I19+OR!I19+ME!I50+ISE!I50+'EE'!I50+CPE!I50+CHE!I40+'CE'!I41+'AE'!I21</f>
        <v>3</v>
      </c>
      <c r="J52" s="51">
        <f>OSE!J19+OR!J19+ME!J50+ISE!J50+'EE'!J50+CPE!J50+CHE!J40+'CE'!J41+'AE'!J21</f>
        <v>2</v>
      </c>
      <c r="K52" s="54">
        <f>OSE!K19+OR!K19+ME!K50+ISE!K50+'EE'!K50+CPE!K50+CHE!K40+'CE'!K41+'AE'!K21</f>
        <v>0</v>
      </c>
      <c r="L52" s="51">
        <f>OSE!L19+OR!L19+ME!L50+ISE!L50+'EE'!L50+CPE!L50+CHE!L40+'CE'!L41+'AE'!L21</f>
        <v>53</v>
      </c>
      <c r="M52" s="54">
        <f>OSE!M19+OR!M19+ME!M50+ISE!M50+'EE'!M50+CPE!M50+CHE!M40+'CE'!M41+'AE'!M21</f>
        <v>14</v>
      </c>
      <c r="N52" s="51">
        <f>OSE!N19+OR!N19+ME!N50+ISE!N50+'EE'!N50+CPE!N50+CHE!N40+'CE'!N41+'AE'!N21</f>
        <v>336</v>
      </c>
      <c r="O52" s="54">
        <f>OSE!O19+OR!O19+ME!O50+ISE!O50+'EE'!O50+CPE!O50+CHE!O40+'CE'!O41+'AE'!O21</f>
        <v>84</v>
      </c>
      <c r="P52" s="53">
        <f>O52+N52</f>
        <v>420</v>
      </c>
    </row>
    <row r="53" spans="1:16" s="17" customFormat="1" ht="10.5" customHeight="1">
      <c r="A53" s="16" t="s">
        <v>39</v>
      </c>
      <c r="B53" s="51">
        <f>OSE!B20+OR!B20+ME!B51+ISE!B51+'EE'!B51+CPE!B51+CHE!B41+'CE'!B42+'AE'!B22</f>
        <v>250</v>
      </c>
      <c r="C53" s="54">
        <f>OSE!C20+OR!C20+ME!C51+ISE!C51+'EE'!C51+CPE!C51+CHE!C41+'CE'!C42+'AE'!C22</f>
        <v>59</v>
      </c>
      <c r="D53" s="51">
        <f>OSE!D20+OR!D20+ME!D51+ISE!D51+'EE'!D51+CPE!D51+CHE!D41+'CE'!D42+'AE'!D22</f>
        <v>21</v>
      </c>
      <c r="E53" s="54">
        <f>OSE!E20+OR!E20+ME!E51+ISE!E51+'EE'!E51+CPE!E51+CHE!E41+'CE'!E42+'AE'!E22</f>
        <v>14</v>
      </c>
      <c r="F53" s="51">
        <f>OSE!F20+OR!F20+ME!F51+ISE!F51+'EE'!F51+CPE!F51+CHE!F41+'CE'!F42+'AE'!F22</f>
        <v>6</v>
      </c>
      <c r="G53" s="54">
        <f>OSE!G20+OR!G20+ME!G51+ISE!G51+'EE'!G51+CPE!G51+CHE!G41+'CE'!G42+'AE'!G22</f>
        <v>0</v>
      </c>
      <c r="H53" s="51">
        <f>OSE!H20+OR!H20+ME!H51+ISE!H51+'EE'!H51+CPE!H51+CHE!H41+'CE'!H42+'AE'!H22</f>
        <v>10</v>
      </c>
      <c r="I53" s="54">
        <f>OSE!I20+OR!I20+ME!I51+ISE!I51+'EE'!I51+CPE!I51+CHE!I41+'CE'!I42+'AE'!I22</f>
        <v>2</v>
      </c>
      <c r="J53" s="51">
        <f>OSE!J20+OR!J20+ME!J51+ISE!J51+'EE'!J51+CPE!J51+CHE!J41+'CE'!J42+'AE'!J22</f>
        <v>1</v>
      </c>
      <c r="K53" s="54">
        <f>OSE!K20+OR!K20+ME!K51+ISE!K51+'EE'!K51+CPE!K51+CHE!K41+'CE'!K42+'AE'!K22</f>
        <v>0</v>
      </c>
      <c r="L53" s="51">
        <f>OSE!L20+OR!L20+ME!L51+ISE!L51+'EE'!L51+CPE!L51+CHE!L41+'CE'!L42+'AE'!L22</f>
        <v>63</v>
      </c>
      <c r="M53" s="54">
        <f>OSE!M20+OR!M20+ME!M51+ISE!M51+'EE'!M51+CPE!M51+CHE!M41+'CE'!M42+'AE'!M22</f>
        <v>12</v>
      </c>
      <c r="N53" s="51">
        <f>OSE!N20+OR!N20+ME!N51+ISE!N51+'EE'!N51+CPE!N51+CHE!N41+'CE'!N42+'AE'!N22</f>
        <v>351</v>
      </c>
      <c r="O53" s="54">
        <f>OSE!O20+OR!O20+ME!O51+ISE!O51+'EE'!O51+CPE!O51+CHE!O41+'CE'!O42+'AE'!O22</f>
        <v>87</v>
      </c>
      <c r="P53" s="53">
        <f>O53+N53</f>
        <v>438</v>
      </c>
    </row>
    <row r="54" spans="1:16" s="17" customFormat="1" ht="10.5" customHeight="1">
      <c r="A54" s="16" t="s">
        <v>40</v>
      </c>
      <c r="B54" s="51">
        <f>OSE!B21+OR!B21+ME!B52+ISE!B52+'EE'!B52+CPE!B52+CHE!B42+'CE'!B43+'AE'!B23</f>
        <v>255</v>
      </c>
      <c r="C54" s="54">
        <f>OSE!C21+OR!C21+ME!C52+ISE!C52+'EE'!C52+CPE!C52+CHE!C42+'CE'!C43+'AE'!C23</f>
        <v>53</v>
      </c>
      <c r="D54" s="51">
        <f>OSE!D21+OR!D21+ME!D52+ISE!D52+'EE'!D52+CPE!D52+CHE!D42+'CE'!D43+'AE'!D23</f>
        <v>13</v>
      </c>
      <c r="E54" s="54">
        <f>OSE!E21+OR!E21+ME!E52+ISE!E52+'EE'!E52+CPE!E52+CHE!E42+'CE'!E43+'AE'!E23</f>
        <v>17</v>
      </c>
      <c r="F54" s="51">
        <f>OSE!F21+OR!F21+ME!F52+ISE!F52+'EE'!F52+CPE!F52+CHE!F42+'CE'!F43+'AE'!F23</f>
        <v>5</v>
      </c>
      <c r="G54" s="54">
        <f>OSE!G21+OR!G21+ME!G52+ISE!G52+'EE'!G52+CPE!G52+CHE!G42+'CE'!G43+'AE'!G23</f>
        <v>0</v>
      </c>
      <c r="H54" s="51">
        <f>OSE!H21+OR!H21+ME!H52+ISE!H52+'EE'!H52+CPE!H52+CHE!H42+'CE'!H43+'AE'!H23</f>
        <v>13</v>
      </c>
      <c r="I54" s="54">
        <f>OSE!I21+OR!I21+ME!I52+ISE!I52+'EE'!I52+CPE!I52+CHE!I42+'CE'!I43+'AE'!I23</f>
        <v>4</v>
      </c>
      <c r="J54" s="51">
        <f>OSE!J21+OR!J21+ME!J52+ISE!J52+'EE'!J52+CPE!J52+CHE!J42+'CE'!J43+'AE'!J23</f>
        <v>1</v>
      </c>
      <c r="K54" s="54">
        <f>OSE!K21+OR!K21+ME!K52+ISE!K52+'EE'!K52+CPE!K52+CHE!K42+'CE'!K43+'AE'!K23</f>
        <v>1</v>
      </c>
      <c r="L54" s="51">
        <f>OSE!L21+OR!L21+ME!L52+ISE!L52+'EE'!L52+CPE!L52+CHE!L42+'CE'!L43+'AE'!L23</f>
        <v>80</v>
      </c>
      <c r="M54" s="54">
        <f>OSE!M21+OR!M21+ME!M52+ISE!M52+'EE'!M52+CPE!M52+CHE!M42+'CE'!M43+'AE'!M23</f>
        <v>16</v>
      </c>
      <c r="N54" s="51">
        <f>OSE!N21+OR!N21+ME!N52+ISE!N52+'EE'!N52+CPE!N52+CHE!N42+'CE'!N43+'AE'!N23</f>
        <v>367</v>
      </c>
      <c r="O54" s="54">
        <f>OSE!O21+OR!O21+ME!O52+ISE!O52+'EE'!O52+CPE!O52+CHE!O42+'CE'!O43+'AE'!O23</f>
        <v>91</v>
      </c>
      <c r="P54" s="53">
        <f>OSE!P21+OR!P21+ME!P52+ISE!P52+'EE'!P52+CPE!P52+CHE!P42+'CE'!P43+'AE'!P23</f>
        <v>458</v>
      </c>
    </row>
    <row r="55" spans="2:16" ht="9.75" customHeight="1">
      <c r="B55" s="10"/>
      <c r="C55" s="11"/>
      <c r="D55" s="10"/>
      <c r="E55" s="11"/>
      <c r="F55" s="10"/>
      <c r="G55" s="11"/>
      <c r="H55" s="10"/>
      <c r="I55" s="11"/>
      <c r="J55" s="10"/>
      <c r="K55" s="11"/>
      <c r="L55" s="10"/>
      <c r="M55" s="11"/>
      <c r="N55" s="10"/>
      <c r="O55" s="11"/>
      <c r="P55" s="12"/>
    </row>
  </sheetData>
  <printOptions horizontalCentered="1"/>
  <pageMargins left="0.25" right="0.25" top="0.5" bottom="0.5" header="0.5" footer="0.25"/>
  <pageSetup fitToHeight="1" fitToWidth="1"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workbookViewId="0" topLeftCell="A20">
      <selection activeCell="A43" sqref="A43:IV43"/>
    </sheetView>
  </sheetViews>
  <sheetFormatPr defaultColWidth="9.140625" defaultRowHeight="12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ht="12" customHeight="1">
      <c r="A1" s="63" t="s">
        <v>44</v>
      </c>
    </row>
    <row r="3" spans="1:8" ht="12" customHeight="1">
      <c r="A3" s="6" t="s">
        <v>13</v>
      </c>
      <c r="F3"/>
      <c r="G3"/>
      <c r="H3"/>
    </row>
    <row r="4" spans="1:7" s="28" customFormat="1" ht="12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1:7" ht="12" customHeight="1">
      <c r="A5" s="29"/>
      <c r="B5" s="9"/>
      <c r="C5" s="9"/>
      <c r="D5" s="9"/>
      <c r="E5"/>
      <c r="F5"/>
      <c r="G5"/>
    </row>
    <row r="6" spans="1:7" ht="12" customHeight="1">
      <c r="A6" s="6" t="s">
        <v>11</v>
      </c>
      <c r="B6" s="15">
        <v>116</v>
      </c>
      <c r="C6" s="15">
        <v>128</v>
      </c>
      <c r="D6" s="15">
        <v>109</v>
      </c>
      <c r="E6"/>
      <c r="F6"/>
      <c r="G6"/>
    </row>
    <row r="7" spans="1:7" ht="12" customHeight="1">
      <c r="A7" s="6" t="s">
        <v>35</v>
      </c>
      <c r="B7" s="15">
        <v>197</v>
      </c>
      <c r="C7" s="15">
        <v>176</v>
      </c>
      <c r="D7" s="15">
        <v>112</v>
      </c>
      <c r="E7"/>
      <c r="F7"/>
      <c r="G7"/>
    </row>
    <row r="8" spans="1:7" s="17" customFormat="1" ht="12" customHeight="1">
      <c r="A8" s="16" t="s">
        <v>38</v>
      </c>
      <c r="B8" s="15">
        <v>218</v>
      </c>
      <c r="C8" s="15">
        <v>208</v>
      </c>
      <c r="D8" s="15">
        <v>123</v>
      </c>
      <c r="E8" s="27"/>
      <c r="F8" s="27"/>
      <c r="G8" s="27"/>
    </row>
    <row r="9" spans="1:7" s="17" customFormat="1" ht="12" customHeight="1">
      <c r="A9" s="16" t="s">
        <v>39</v>
      </c>
      <c r="B9" s="13">
        <v>247</v>
      </c>
      <c r="C9" s="13">
        <v>243</v>
      </c>
      <c r="D9" s="15">
        <v>136</v>
      </c>
      <c r="E9" s="27"/>
      <c r="F9" s="27"/>
      <c r="G9" s="27"/>
    </row>
    <row r="10" spans="1:7" s="17" customFormat="1" ht="12" customHeight="1">
      <c r="A10" s="16" t="s">
        <v>40</v>
      </c>
      <c r="B10" s="13">
        <f>CPE!P41</f>
        <v>277</v>
      </c>
      <c r="C10" s="13">
        <v>251</v>
      </c>
      <c r="D10" s="15">
        <v>147</v>
      </c>
      <c r="E10" s="27"/>
      <c r="F10" s="27"/>
      <c r="G10" s="27"/>
    </row>
    <row r="11" spans="1:7" ht="12" customHeight="1">
      <c r="A11" s="6"/>
      <c r="B11" s="7"/>
      <c r="C11" s="7"/>
      <c r="D11" s="8"/>
      <c r="E11"/>
      <c r="F11"/>
      <c r="G11"/>
    </row>
    <row r="12" spans="5:7" ht="12" customHeight="1">
      <c r="E12"/>
      <c r="F12"/>
      <c r="G12"/>
    </row>
    <row r="13" spans="1:7" ht="12" customHeight="1">
      <c r="A13" s="6" t="s">
        <v>16</v>
      </c>
      <c r="E13"/>
      <c r="F13"/>
      <c r="G13"/>
    </row>
    <row r="14" spans="1:7" s="28" customFormat="1" ht="12" customHeight="1">
      <c r="A14" s="6" t="s">
        <v>14</v>
      </c>
      <c r="B14" s="47" t="s">
        <v>17</v>
      </c>
      <c r="C14" s="47" t="s">
        <v>18</v>
      </c>
      <c r="D14" s="47" t="s">
        <v>19</v>
      </c>
      <c r="E14" s="29"/>
      <c r="F14" s="29"/>
      <c r="G14" s="29"/>
    </row>
    <row r="15" spans="1:7" ht="12" customHeight="1">
      <c r="A15" s="29"/>
      <c r="B15" s="9"/>
      <c r="C15" s="9"/>
      <c r="D15" s="9"/>
      <c r="E15"/>
      <c r="F15"/>
      <c r="G15"/>
    </row>
    <row r="16" spans="1:7" ht="12" customHeight="1">
      <c r="A16" s="6" t="s">
        <v>11</v>
      </c>
      <c r="B16" s="15">
        <v>28</v>
      </c>
      <c r="C16" s="15">
        <v>34</v>
      </c>
      <c r="D16" s="15">
        <v>28</v>
      </c>
      <c r="E16"/>
      <c r="F16"/>
      <c r="G16"/>
    </row>
    <row r="17" spans="1:7" s="17" customFormat="1" ht="12" customHeight="1">
      <c r="A17" s="16" t="s">
        <v>35</v>
      </c>
      <c r="B17" s="15">
        <v>22</v>
      </c>
      <c r="C17" s="15">
        <v>25</v>
      </c>
      <c r="D17" s="15">
        <v>18</v>
      </c>
      <c r="E17" s="27"/>
      <c r="F17" s="27"/>
      <c r="G17" s="27"/>
    </row>
    <row r="18" spans="1:7" s="17" customFormat="1" ht="12" customHeight="1">
      <c r="A18" s="16" t="s">
        <v>38</v>
      </c>
      <c r="B18" s="15">
        <v>17</v>
      </c>
      <c r="C18" s="15">
        <v>21</v>
      </c>
      <c r="D18" s="15">
        <v>15</v>
      </c>
      <c r="E18" s="27"/>
      <c r="F18" s="27"/>
      <c r="G18" s="27"/>
    </row>
    <row r="19" spans="1:7" s="17" customFormat="1" ht="12" customHeight="1">
      <c r="A19" s="16" t="s">
        <v>39</v>
      </c>
      <c r="B19" s="13">
        <v>26</v>
      </c>
      <c r="C19" s="13">
        <v>27</v>
      </c>
      <c r="D19" s="15">
        <v>17</v>
      </c>
      <c r="E19" s="27"/>
      <c r="F19" s="27"/>
      <c r="G19" s="27"/>
    </row>
    <row r="20" spans="1:7" s="17" customFormat="1" ht="12" customHeight="1">
      <c r="A20" s="16" t="s">
        <v>40</v>
      </c>
      <c r="B20" s="13">
        <f>CPE!P52</f>
        <v>33</v>
      </c>
      <c r="C20" s="13">
        <v>30</v>
      </c>
      <c r="D20" s="15">
        <v>16</v>
      </c>
      <c r="E20" s="27"/>
      <c r="F20" s="27"/>
      <c r="G20" s="27"/>
    </row>
    <row r="21" spans="1:7" ht="12" customHeight="1">
      <c r="A21" s="6"/>
      <c r="B21" s="7"/>
      <c r="C21" s="7"/>
      <c r="D21" s="8"/>
      <c r="E21"/>
      <c r="F21"/>
      <c r="G21"/>
    </row>
    <row r="22" spans="6:8" ht="12" customHeight="1">
      <c r="F22"/>
      <c r="G22"/>
      <c r="H22"/>
    </row>
    <row r="23" spans="1:8" s="32" customFormat="1" ht="12" customHeight="1">
      <c r="A23" s="33" t="s">
        <v>20</v>
      </c>
      <c r="B23" s="48" t="s">
        <v>13</v>
      </c>
      <c r="C23" s="48" t="s">
        <v>13</v>
      </c>
      <c r="D23" s="48" t="s">
        <v>6</v>
      </c>
      <c r="E23" s="48" t="s">
        <v>16</v>
      </c>
      <c r="F23" s="48" t="s">
        <v>16</v>
      </c>
      <c r="G23" s="42" t="s">
        <v>6</v>
      </c>
      <c r="H23" s="42" t="s">
        <v>7</v>
      </c>
    </row>
    <row r="24" spans="1:8" s="32" customFormat="1" ht="12" customHeight="1">
      <c r="A24" s="33"/>
      <c r="B24" s="43" t="s">
        <v>21</v>
      </c>
      <c r="C24" s="43" t="s">
        <v>22</v>
      </c>
      <c r="D24" s="43" t="s">
        <v>13</v>
      </c>
      <c r="E24" s="43" t="s">
        <v>23</v>
      </c>
      <c r="F24" s="43" t="s">
        <v>24</v>
      </c>
      <c r="G24" s="45" t="s">
        <v>16</v>
      </c>
      <c r="H24" s="45" t="s">
        <v>6</v>
      </c>
    </row>
    <row r="25" spans="2:8" ht="12" customHeight="1">
      <c r="B25" s="3"/>
      <c r="C25" s="3"/>
      <c r="D25" s="3"/>
      <c r="E25" s="3"/>
      <c r="F25" s="3"/>
      <c r="G25" s="3"/>
      <c r="H25" s="9"/>
    </row>
    <row r="26" spans="1:8" ht="12" customHeight="1">
      <c r="A26" s="6" t="s">
        <v>11</v>
      </c>
      <c r="B26" s="58">
        <v>849</v>
      </c>
      <c r="C26" s="58">
        <v>470</v>
      </c>
      <c r="D26" s="58">
        <f>C26+B26</f>
        <v>1319</v>
      </c>
      <c r="E26" s="58">
        <v>411</v>
      </c>
      <c r="F26" s="58">
        <v>84</v>
      </c>
      <c r="G26" s="58">
        <f>F26+E26</f>
        <v>495</v>
      </c>
      <c r="H26" s="59">
        <f>G26+D26</f>
        <v>1814</v>
      </c>
    </row>
    <row r="27" spans="1:8" ht="12" customHeight="1">
      <c r="A27" s="6" t="s">
        <v>35</v>
      </c>
      <c r="B27" s="58">
        <v>816</v>
      </c>
      <c r="C27" s="58">
        <v>814</v>
      </c>
      <c r="D27" s="58">
        <f>C27+B27</f>
        <v>1630</v>
      </c>
      <c r="E27" s="58">
        <v>387</v>
      </c>
      <c r="F27" s="58">
        <v>72</v>
      </c>
      <c r="G27" s="58">
        <f>F27+E27</f>
        <v>459</v>
      </c>
      <c r="H27" s="59">
        <f>G27+D27</f>
        <v>2089</v>
      </c>
    </row>
    <row r="28" spans="1:8" ht="12" customHeight="1">
      <c r="A28" s="6" t="s">
        <v>38</v>
      </c>
      <c r="B28" s="58">
        <v>1149</v>
      </c>
      <c r="C28" s="58">
        <v>699</v>
      </c>
      <c r="D28" s="58">
        <f>C28+B28</f>
        <v>1848</v>
      </c>
      <c r="E28" s="58">
        <v>279</v>
      </c>
      <c r="F28" s="58">
        <v>84</v>
      </c>
      <c r="G28" s="58">
        <f>F28+E28</f>
        <v>363</v>
      </c>
      <c r="H28" s="59">
        <f>G28+D28</f>
        <v>2211</v>
      </c>
    </row>
    <row r="29" spans="1:8" ht="12" customHeight="1">
      <c r="A29" s="6" t="s">
        <v>39</v>
      </c>
      <c r="B29" s="58">
        <v>1263</v>
      </c>
      <c r="C29" s="58">
        <v>844</v>
      </c>
      <c r="D29" s="58">
        <f>C29+B29</f>
        <v>2107</v>
      </c>
      <c r="E29" s="58">
        <v>339</v>
      </c>
      <c r="F29" s="58">
        <v>132</v>
      </c>
      <c r="G29" s="58">
        <f>F29+E29</f>
        <v>471</v>
      </c>
      <c r="H29" s="59">
        <f>G29+D29</f>
        <v>2578</v>
      </c>
    </row>
    <row r="30" spans="1:8" ht="12" customHeight="1">
      <c r="A30" s="6" t="s">
        <v>40</v>
      </c>
      <c r="B30" s="58">
        <v>1236</v>
      </c>
      <c r="C30" s="58">
        <v>845</v>
      </c>
      <c r="D30" s="58">
        <f>C30+B30</f>
        <v>2081</v>
      </c>
      <c r="E30" s="58">
        <v>342</v>
      </c>
      <c r="F30" s="58">
        <v>90</v>
      </c>
      <c r="G30" s="58">
        <f>F30+E30</f>
        <v>432</v>
      </c>
      <c r="H30" s="59">
        <f>G30+D30</f>
        <v>2513</v>
      </c>
    </row>
    <row r="31" spans="1:8" ht="12" customHeight="1">
      <c r="A31" s="29"/>
      <c r="B31" s="10"/>
      <c r="C31" s="10"/>
      <c r="D31" s="10"/>
      <c r="E31" s="10"/>
      <c r="F31" s="10"/>
      <c r="G31" s="10"/>
      <c r="H31" s="12"/>
    </row>
    <row r="33" spans="1:8" s="32" customFormat="1" ht="12" customHeight="1">
      <c r="A33" s="33" t="s">
        <v>25</v>
      </c>
      <c r="B33" s="48" t="s">
        <v>13</v>
      </c>
      <c r="C33" s="48" t="s">
        <v>13</v>
      </c>
      <c r="D33" s="48" t="s">
        <v>6</v>
      </c>
      <c r="E33" s="48" t="s">
        <v>16</v>
      </c>
      <c r="F33" s="48" t="s">
        <v>26</v>
      </c>
      <c r="G33" s="48" t="s">
        <v>27</v>
      </c>
      <c r="H33" s="42" t="s">
        <v>7</v>
      </c>
    </row>
    <row r="34" spans="2:8" s="32" customFormat="1" ht="12" customHeight="1">
      <c r="B34" s="43" t="s">
        <v>28</v>
      </c>
      <c r="C34" s="43" t="s">
        <v>29</v>
      </c>
      <c r="D34" s="43" t="s">
        <v>13</v>
      </c>
      <c r="E34" s="43" t="s">
        <v>23</v>
      </c>
      <c r="F34" s="43" t="s">
        <v>24</v>
      </c>
      <c r="G34" s="43" t="s">
        <v>16</v>
      </c>
      <c r="H34" s="45" t="s">
        <v>6</v>
      </c>
    </row>
    <row r="35" spans="2:8" ht="12" customHeight="1">
      <c r="B35" s="13"/>
      <c r="C35" s="13"/>
      <c r="D35" s="13"/>
      <c r="E35" s="13"/>
      <c r="F35" s="13"/>
      <c r="G35" s="13"/>
      <c r="H35" s="15"/>
    </row>
    <row r="36" spans="1:8" ht="12" customHeight="1">
      <c r="A36" s="6" t="s">
        <v>11</v>
      </c>
      <c r="B36" s="25">
        <v>1494.24</v>
      </c>
      <c r="C36" s="25">
        <v>1118.6</v>
      </c>
      <c r="D36" s="25">
        <f>C36+B36</f>
        <v>2612.84</v>
      </c>
      <c r="E36" s="25">
        <v>2244.06</v>
      </c>
      <c r="F36" s="25">
        <v>1478.4</v>
      </c>
      <c r="G36" s="25">
        <f>F36+E36</f>
        <v>3722.46</v>
      </c>
      <c r="H36" s="26">
        <f>G36+D36</f>
        <v>6335.3</v>
      </c>
    </row>
    <row r="37" spans="1:8" ht="12" customHeight="1">
      <c r="A37" s="6" t="s">
        <v>35</v>
      </c>
      <c r="B37" s="25">
        <v>1436.16</v>
      </c>
      <c r="C37" s="25">
        <v>1937.32</v>
      </c>
      <c r="D37" s="25">
        <f>C37+B37</f>
        <v>3373.48</v>
      </c>
      <c r="E37" s="25">
        <v>2113.02</v>
      </c>
      <c r="F37" s="25">
        <v>1267.2</v>
      </c>
      <c r="G37" s="25">
        <f>F37+E37</f>
        <v>3380.2200000000003</v>
      </c>
      <c r="H37" s="26">
        <f>G37+D37</f>
        <v>6753.700000000001</v>
      </c>
    </row>
    <row r="38" spans="1:8" ht="12" customHeight="1">
      <c r="A38" s="6" t="s">
        <v>38</v>
      </c>
      <c r="B38" s="25">
        <v>2022.24</v>
      </c>
      <c r="C38" s="25">
        <v>1663.62</v>
      </c>
      <c r="D38" s="25">
        <f>C38+B38</f>
        <v>3685.8599999999997</v>
      </c>
      <c r="E38" s="25">
        <v>1523.34</v>
      </c>
      <c r="F38" s="25">
        <v>1478.4</v>
      </c>
      <c r="G38" s="25">
        <f>F38+E38</f>
        <v>3001.74</v>
      </c>
      <c r="H38" s="26">
        <f>G38+D38</f>
        <v>6687.599999999999</v>
      </c>
    </row>
    <row r="39" spans="1:8" ht="12" customHeight="1">
      <c r="A39" s="6" t="s">
        <v>39</v>
      </c>
      <c r="B39" s="25">
        <v>2222.88</v>
      </c>
      <c r="C39" s="25">
        <v>2008.72</v>
      </c>
      <c r="D39" s="25">
        <f>C39+B39</f>
        <v>4231.6</v>
      </c>
      <c r="E39" s="25">
        <v>1850.94</v>
      </c>
      <c r="F39" s="25">
        <v>2323.2</v>
      </c>
      <c r="G39" s="25">
        <f>F39+E39</f>
        <v>4174.139999999999</v>
      </c>
      <c r="H39" s="26">
        <f>G39+D39</f>
        <v>8405.74</v>
      </c>
    </row>
    <row r="40" spans="1:8" ht="12" customHeight="1">
      <c r="A40" s="6" t="s">
        <v>40</v>
      </c>
      <c r="B40" s="25">
        <v>2175.36</v>
      </c>
      <c r="C40" s="25">
        <v>2011.1</v>
      </c>
      <c r="D40" s="25">
        <f>C40+B40</f>
        <v>4186.46</v>
      </c>
      <c r="E40" s="25">
        <v>1867.32</v>
      </c>
      <c r="F40" s="25">
        <v>1584</v>
      </c>
      <c r="G40" s="25">
        <f>F40+E40</f>
        <v>3451.3199999999997</v>
      </c>
      <c r="H40" s="26">
        <f>G40+D40</f>
        <v>7637.78</v>
      </c>
    </row>
    <row r="41" spans="1:8" ht="12" customHeight="1">
      <c r="A41" s="29"/>
      <c r="B41" s="10"/>
      <c r="C41" s="10"/>
      <c r="D41" s="10"/>
      <c r="E41" s="10"/>
      <c r="F41" s="10"/>
      <c r="G41" s="10"/>
      <c r="H41" s="12"/>
    </row>
    <row r="43" ht="12" customHeight="1">
      <c r="A43" s="28" t="s">
        <v>37</v>
      </c>
    </row>
    <row r="50" s="17" customFormat="1" ht="12" customHeight="1">
      <c r="A50" s="30"/>
    </row>
    <row r="59" s="17" customFormat="1" ht="12" customHeight="1">
      <c r="A59" s="30"/>
    </row>
    <row r="89" s="17" customFormat="1" ht="12" customHeight="1">
      <c r="A89" s="30"/>
    </row>
    <row r="128" s="17" customFormat="1" ht="12" customHeight="1">
      <c r="A128" s="30"/>
    </row>
    <row r="161" s="17" customFormat="1" ht="12" customHeight="1">
      <c r="A161" s="30"/>
    </row>
    <row r="180" s="17" customFormat="1" ht="12" customHeight="1">
      <c r="A180" s="30"/>
    </row>
    <row r="211" s="17" customFormat="1" ht="12" customHeight="1">
      <c r="A211" s="30"/>
    </row>
    <row r="245" s="17" customFormat="1" ht="12" customHeight="1">
      <c r="A245" s="30"/>
    </row>
    <row r="278" s="17" customFormat="1" ht="12" customHeight="1">
      <c r="A278" s="30"/>
    </row>
    <row r="290" s="17" customFormat="1" ht="12" customHeight="1">
      <c r="A290" s="30"/>
    </row>
    <row r="299" s="17" customFormat="1" ht="12" customHeight="1">
      <c r="A299" s="30"/>
    </row>
  </sheetData>
  <printOptions horizontalCentered="1"/>
  <pageMargins left="0.25" right="0.25" top="0.7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1.25" customHeight="1">
      <c r="A1" s="63" t="s">
        <v>45</v>
      </c>
    </row>
    <row r="2" ht="10.5" customHeight="1">
      <c r="A2" s="1"/>
    </row>
    <row r="3" spans="1:16" s="28" customFormat="1" ht="11.2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1.25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1.25" customHeight="1">
      <c r="A6" s="6" t="s">
        <v>11</v>
      </c>
      <c r="B6" s="51">
        <v>29</v>
      </c>
      <c r="C6" s="52">
        <v>11</v>
      </c>
      <c r="D6" s="51">
        <v>2</v>
      </c>
      <c r="E6" s="52">
        <v>0</v>
      </c>
      <c r="F6" s="51">
        <v>1</v>
      </c>
      <c r="G6" s="52">
        <v>0</v>
      </c>
      <c r="H6" s="51">
        <v>4</v>
      </c>
      <c r="I6" s="52">
        <v>1</v>
      </c>
      <c r="J6" s="51">
        <v>0</v>
      </c>
      <c r="K6" s="52">
        <v>0</v>
      </c>
      <c r="L6" s="51">
        <v>7</v>
      </c>
      <c r="M6" s="52">
        <v>0</v>
      </c>
      <c r="N6" s="51">
        <f aca="true" t="shared" si="0" ref="N6:O10">L6+J6+H6+F6+D6+B6</f>
        <v>43</v>
      </c>
      <c r="O6" s="52">
        <f t="shared" si="0"/>
        <v>12</v>
      </c>
      <c r="P6" s="53">
        <f>O6+N6</f>
        <v>55</v>
      </c>
    </row>
    <row r="7" spans="1:16" ht="11.25" customHeight="1">
      <c r="A7" s="6" t="s">
        <v>35</v>
      </c>
      <c r="B7" s="51">
        <v>31</v>
      </c>
      <c r="C7" s="52">
        <v>8</v>
      </c>
      <c r="D7" s="51">
        <v>3</v>
      </c>
      <c r="E7" s="52">
        <v>2</v>
      </c>
      <c r="F7" s="51">
        <v>0</v>
      </c>
      <c r="G7" s="52">
        <v>0</v>
      </c>
      <c r="H7" s="51">
        <v>3</v>
      </c>
      <c r="I7" s="52">
        <v>2</v>
      </c>
      <c r="J7" s="51">
        <v>0</v>
      </c>
      <c r="K7" s="52">
        <v>0</v>
      </c>
      <c r="L7" s="51">
        <v>2</v>
      </c>
      <c r="M7" s="52">
        <v>0</v>
      </c>
      <c r="N7" s="51">
        <f t="shared" si="0"/>
        <v>39</v>
      </c>
      <c r="O7" s="52">
        <f t="shared" si="0"/>
        <v>12</v>
      </c>
      <c r="P7" s="53">
        <f>O7+N7</f>
        <v>51</v>
      </c>
    </row>
    <row r="8" spans="1:16" ht="11.25" customHeight="1">
      <c r="A8" s="6" t="s">
        <v>38</v>
      </c>
      <c r="B8" s="51">
        <v>25</v>
      </c>
      <c r="C8" s="52">
        <v>5</v>
      </c>
      <c r="D8" s="51">
        <v>8</v>
      </c>
      <c r="E8" s="52">
        <v>1</v>
      </c>
      <c r="F8" s="51">
        <v>0</v>
      </c>
      <c r="G8" s="52">
        <v>0</v>
      </c>
      <c r="H8" s="51">
        <v>3</v>
      </c>
      <c r="I8" s="52">
        <v>1</v>
      </c>
      <c r="J8" s="51">
        <v>0</v>
      </c>
      <c r="K8" s="52">
        <v>0</v>
      </c>
      <c r="L8" s="51">
        <v>4</v>
      </c>
      <c r="M8" s="52">
        <v>0</v>
      </c>
      <c r="N8" s="51">
        <f t="shared" si="0"/>
        <v>40</v>
      </c>
      <c r="O8" s="52">
        <f t="shared" si="0"/>
        <v>7</v>
      </c>
      <c r="P8" s="53">
        <f>O8+N8</f>
        <v>47</v>
      </c>
    </row>
    <row r="9" spans="1:16" ht="11.25" customHeight="1">
      <c r="A9" s="6" t="s">
        <v>39</v>
      </c>
      <c r="B9" s="51">
        <v>22</v>
      </c>
      <c r="C9" s="52">
        <v>10</v>
      </c>
      <c r="D9" s="51">
        <v>3</v>
      </c>
      <c r="E9" s="52">
        <v>0</v>
      </c>
      <c r="F9" s="51">
        <v>0</v>
      </c>
      <c r="G9" s="52">
        <v>0</v>
      </c>
      <c r="H9" s="51">
        <v>4</v>
      </c>
      <c r="I9" s="52">
        <v>2</v>
      </c>
      <c r="J9" s="51">
        <v>1</v>
      </c>
      <c r="K9" s="52">
        <v>0</v>
      </c>
      <c r="L9" s="51">
        <v>2</v>
      </c>
      <c r="M9" s="52">
        <v>0</v>
      </c>
      <c r="N9" s="51">
        <f t="shared" si="0"/>
        <v>32</v>
      </c>
      <c r="O9" s="52">
        <f t="shared" si="0"/>
        <v>12</v>
      </c>
      <c r="P9" s="53">
        <f>O9+N9</f>
        <v>44</v>
      </c>
    </row>
    <row r="10" spans="1:16" ht="11.25" customHeight="1">
      <c r="A10" s="6" t="s">
        <v>40</v>
      </c>
      <c r="B10" s="51">
        <v>33</v>
      </c>
      <c r="C10" s="52">
        <v>4</v>
      </c>
      <c r="D10" s="51">
        <v>2</v>
      </c>
      <c r="E10" s="52">
        <v>2</v>
      </c>
      <c r="F10" s="51">
        <v>0</v>
      </c>
      <c r="G10" s="52">
        <v>0</v>
      </c>
      <c r="H10" s="51">
        <v>2</v>
      </c>
      <c r="I10" s="52">
        <v>0</v>
      </c>
      <c r="J10" s="51">
        <v>1</v>
      </c>
      <c r="K10" s="52">
        <v>1</v>
      </c>
      <c r="L10" s="51">
        <v>5</v>
      </c>
      <c r="M10" s="52">
        <v>1</v>
      </c>
      <c r="N10" s="51">
        <f t="shared" si="0"/>
        <v>43</v>
      </c>
      <c r="O10" s="52">
        <f t="shared" si="0"/>
        <v>8</v>
      </c>
      <c r="P10" s="53">
        <f>O10+N10</f>
        <v>51</v>
      </c>
    </row>
    <row r="11" spans="2:16" ht="10.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2" spans="2:16" ht="10.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28" customFormat="1" ht="11.25" customHeight="1">
      <c r="A13" s="29"/>
      <c r="B13" s="49" t="s">
        <v>0</v>
      </c>
      <c r="C13" s="50"/>
      <c r="D13" s="49" t="s">
        <v>1</v>
      </c>
      <c r="E13" s="50"/>
      <c r="F13" s="49" t="s">
        <v>2</v>
      </c>
      <c r="G13" s="50"/>
      <c r="H13" s="49" t="s">
        <v>3</v>
      </c>
      <c r="I13" s="50"/>
      <c r="J13" s="49" t="s">
        <v>4</v>
      </c>
      <c r="K13" s="50"/>
      <c r="L13" s="49" t="s">
        <v>5</v>
      </c>
      <c r="M13" s="50"/>
      <c r="N13" s="49" t="s">
        <v>6</v>
      </c>
      <c r="O13" s="50"/>
      <c r="P13" s="38" t="s">
        <v>7</v>
      </c>
    </row>
    <row r="14" spans="1:16" s="28" customFormat="1" ht="11.25" customHeight="1">
      <c r="A14" s="6" t="s">
        <v>12</v>
      </c>
      <c r="B14" s="39" t="s">
        <v>9</v>
      </c>
      <c r="C14" s="40" t="s">
        <v>10</v>
      </c>
      <c r="D14" s="39" t="s">
        <v>9</v>
      </c>
      <c r="E14" s="40" t="s">
        <v>10</v>
      </c>
      <c r="F14" s="39" t="s">
        <v>9</v>
      </c>
      <c r="G14" s="40" t="s">
        <v>10</v>
      </c>
      <c r="H14" s="39" t="s">
        <v>9</v>
      </c>
      <c r="I14" s="40" t="s">
        <v>10</v>
      </c>
      <c r="J14" s="39" t="s">
        <v>9</v>
      </c>
      <c r="K14" s="40" t="s">
        <v>10</v>
      </c>
      <c r="L14" s="39" t="s">
        <v>9</v>
      </c>
      <c r="M14" s="40" t="s">
        <v>10</v>
      </c>
      <c r="N14" s="39" t="s">
        <v>9</v>
      </c>
      <c r="O14" s="40" t="s">
        <v>10</v>
      </c>
      <c r="P14" s="41" t="s">
        <v>6</v>
      </c>
    </row>
    <row r="15" spans="1:16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9"/>
    </row>
    <row r="16" spans="1:16" ht="11.25" customHeight="1">
      <c r="A16" s="6" t="s">
        <v>11</v>
      </c>
      <c r="B16" s="51">
        <v>9</v>
      </c>
      <c r="C16" s="52">
        <v>2</v>
      </c>
      <c r="D16" s="51">
        <v>0</v>
      </c>
      <c r="E16" s="52">
        <v>0</v>
      </c>
      <c r="F16" s="51">
        <v>0</v>
      </c>
      <c r="G16" s="52">
        <v>1</v>
      </c>
      <c r="H16" s="51">
        <v>2</v>
      </c>
      <c r="I16" s="52">
        <v>0</v>
      </c>
      <c r="J16" s="51">
        <v>0</v>
      </c>
      <c r="K16" s="52">
        <v>0</v>
      </c>
      <c r="L16" s="51">
        <v>1</v>
      </c>
      <c r="M16" s="52">
        <v>1</v>
      </c>
      <c r="N16" s="51">
        <f aca="true" t="shared" si="1" ref="N16:O20">L16+J16+H16+F16+D16+B16</f>
        <v>12</v>
      </c>
      <c r="O16" s="52">
        <f t="shared" si="1"/>
        <v>4</v>
      </c>
      <c r="P16" s="53">
        <f>O16+N16</f>
        <v>16</v>
      </c>
    </row>
    <row r="17" spans="1:16" ht="11.25" customHeight="1">
      <c r="A17" s="6" t="s">
        <v>35</v>
      </c>
      <c r="B17" s="51">
        <v>5</v>
      </c>
      <c r="C17" s="52">
        <v>0</v>
      </c>
      <c r="D17" s="51">
        <v>0</v>
      </c>
      <c r="E17" s="52">
        <v>1</v>
      </c>
      <c r="F17" s="51">
        <v>0</v>
      </c>
      <c r="G17" s="52">
        <v>0</v>
      </c>
      <c r="H17" s="51">
        <v>2</v>
      </c>
      <c r="I17" s="52">
        <v>1</v>
      </c>
      <c r="J17" s="51">
        <v>0</v>
      </c>
      <c r="K17" s="52">
        <v>0</v>
      </c>
      <c r="L17" s="51">
        <v>3</v>
      </c>
      <c r="M17" s="52">
        <v>0</v>
      </c>
      <c r="N17" s="51">
        <f t="shared" si="1"/>
        <v>10</v>
      </c>
      <c r="O17" s="52">
        <f t="shared" si="1"/>
        <v>2</v>
      </c>
      <c r="P17" s="53">
        <f>O17+N17</f>
        <v>12</v>
      </c>
    </row>
    <row r="18" spans="1:16" ht="11.25" customHeight="1">
      <c r="A18" s="6" t="s">
        <v>38</v>
      </c>
      <c r="B18" s="51">
        <v>8</v>
      </c>
      <c r="C18" s="52">
        <v>2</v>
      </c>
      <c r="D18" s="51">
        <v>0</v>
      </c>
      <c r="E18" s="52">
        <v>0</v>
      </c>
      <c r="F18" s="51">
        <v>0</v>
      </c>
      <c r="G18" s="52">
        <v>0</v>
      </c>
      <c r="H18" s="51">
        <v>0</v>
      </c>
      <c r="I18" s="52">
        <v>0</v>
      </c>
      <c r="J18" s="51">
        <v>0</v>
      </c>
      <c r="K18" s="52">
        <v>0</v>
      </c>
      <c r="L18" s="51">
        <v>9</v>
      </c>
      <c r="M18" s="52">
        <v>2</v>
      </c>
      <c r="N18" s="51">
        <f t="shared" si="1"/>
        <v>17</v>
      </c>
      <c r="O18" s="52">
        <f t="shared" si="1"/>
        <v>4</v>
      </c>
      <c r="P18" s="53">
        <f>O18+N18</f>
        <v>21</v>
      </c>
    </row>
    <row r="19" spans="1:16" ht="11.25" customHeight="1">
      <c r="A19" s="6" t="s">
        <v>39</v>
      </c>
      <c r="B19" s="51">
        <v>18</v>
      </c>
      <c r="C19" s="52">
        <v>3</v>
      </c>
      <c r="D19" s="51">
        <v>4</v>
      </c>
      <c r="E19" s="52">
        <v>0</v>
      </c>
      <c r="F19" s="51">
        <v>0</v>
      </c>
      <c r="G19" s="52">
        <v>0</v>
      </c>
      <c r="H19" s="51">
        <v>2</v>
      </c>
      <c r="I19" s="52">
        <v>0</v>
      </c>
      <c r="J19" s="51">
        <v>0</v>
      </c>
      <c r="K19" s="52">
        <v>0</v>
      </c>
      <c r="L19" s="51">
        <v>2</v>
      </c>
      <c r="M19" s="52">
        <v>1</v>
      </c>
      <c r="N19" s="51">
        <f t="shared" si="1"/>
        <v>26</v>
      </c>
      <c r="O19" s="52">
        <f t="shared" si="1"/>
        <v>4</v>
      </c>
      <c r="P19" s="53">
        <f>O19+N19</f>
        <v>30</v>
      </c>
    </row>
    <row r="20" spans="1:16" ht="11.25" customHeight="1">
      <c r="A20" s="6" t="s">
        <v>40</v>
      </c>
      <c r="B20" s="51">
        <v>21</v>
      </c>
      <c r="C20" s="52">
        <v>1</v>
      </c>
      <c r="D20" s="51">
        <v>1</v>
      </c>
      <c r="E20" s="52">
        <v>0</v>
      </c>
      <c r="F20" s="51">
        <v>0</v>
      </c>
      <c r="G20" s="52">
        <v>0</v>
      </c>
      <c r="H20" s="51">
        <v>1</v>
      </c>
      <c r="I20" s="52">
        <v>0</v>
      </c>
      <c r="J20" s="51">
        <v>0</v>
      </c>
      <c r="K20" s="52">
        <v>0</v>
      </c>
      <c r="L20" s="51">
        <v>8</v>
      </c>
      <c r="M20" s="52">
        <v>0</v>
      </c>
      <c r="N20" s="51">
        <f t="shared" si="1"/>
        <v>31</v>
      </c>
      <c r="O20" s="52">
        <f t="shared" si="1"/>
        <v>1</v>
      </c>
      <c r="P20" s="53">
        <f>O20+N20</f>
        <v>32</v>
      </c>
    </row>
    <row r="21" spans="2:16" ht="10.5" customHeight="1"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</row>
    <row r="22" ht="10.5" customHeight="1">
      <c r="A22"/>
    </row>
    <row r="23" spans="1:16" s="28" customFormat="1" ht="11.25" customHeight="1">
      <c r="A23" s="29"/>
      <c r="B23" s="49" t="s">
        <v>0</v>
      </c>
      <c r="C23" s="50"/>
      <c r="D23" s="49" t="s">
        <v>1</v>
      </c>
      <c r="E23" s="50"/>
      <c r="F23" s="49" t="s">
        <v>2</v>
      </c>
      <c r="G23" s="50"/>
      <c r="H23" s="49" t="s">
        <v>3</v>
      </c>
      <c r="I23" s="50"/>
      <c r="J23" s="49" t="s">
        <v>4</v>
      </c>
      <c r="K23" s="50"/>
      <c r="L23" s="49" t="s">
        <v>5</v>
      </c>
      <c r="M23" s="50"/>
      <c r="N23" s="49" t="s">
        <v>6</v>
      </c>
      <c r="O23" s="50"/>
      <c r="P23" s="38" t="s">
        <v>7</v>
      </c>
    </row>
    <row r="24" spans="1:16" s="28" customFormat="1" ht="11.25" customHeight="1">
      <c r="A24" s="6" t="s">
        <v>30</v>
      </c>
      <c r="B24" s="39" t="s">
        <v>9</v>
      </c>
      <c r="C24" s="40" t="s">
        <v>10</v>
      </c>
      <c r="D24" s="39" t="s">
        <v>9</v>
      </c>
      <c r="E24" s="40" t="s">
        <v>10</v>
      </c>
      <c r="F24" s="39" t="s">
        <v>9</v>
      </c>
      <c r="G24" s="40" t="s">
        <v>10</v>
      </c>
      <c r="H24" s="39" t="s">
        <v>9</v>
      </c>
      <c r="I24" s="40" t="s">
        <v>10</v>
      </c>
      <c r="J24" s="39" t="s">
        <v>9</v>
      </c>
      <c r="K24" s="40" t="s">
        <v>10</v>
      </c>
      <c r="L24" s="39" t="s">
        <v>9</v>
      </c>
      <c r="M24" s="40" t="s">
        <v>10</v>
      </c>
      <c r="N24" s="39" t="s">
        <v>9</v>
      </c>
      <c r="O24" s="40" t="s">
        <v>10</v>
      </c>
      <c r="P24" s="41" t="s">
        <v>6</v>
      </c>
    </row>
    <row r="25" spans="1:16" ht="10.5" customHeight="1">
      <c r="A25"/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  <c r="P25" s="9"/>
    </row>
    <row r="26" spans="1:16" ht="11.25" customHeight="1">
      <c r="A26" s="6" t="s">
        <v>11</v>
      </c>
      <c r="B26" s="51">
        <v>1</v>
      </c>
      <c r="C26" s="52">
        <v>2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4</v>
      </c>
      <c r="M26" s="52">
        <v>0</v>
      </c>
      <c r="N26" s="51">
        <f aca="true" t="shared" si="2" ref="N26:O30">L26+J26+H26+F26+D26+B26</f>
        <v>5</v>
      </c>
      <c r="O26" s="52">
        <f t="shared" si="2"/>
        <v>2</v>
      </c>
      <c r="P26" s="53">
        <f>O26+N26</f>
        <v>7</v>
      </c>
    </row>
    <row r="27" spans="1:16" ht="11.25" customHeight="1">
      <c r="A27" s="6" t="s">
        <v>35</v>
      </c>
      <c r="B27" s="51">
        <v>2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2</v>
      </c>
      <c r="M27" s="52">
        <v>0</v>
      </c>
      <c r="N27" s="51">
        <f t="shared" si="2"/>
        <v>4</v>
      </c>
      <c r="O27" s="52">
        <f t="shared" si="2"/>
        <v>0</v>
      </c>
      <c r="P27" s="53">
        <f>O27+N27</f>
        <v>4</v>
      </c>
    </row>
    <row r="28" spans="1:16" ht="11.25" customHeight="1">
      <c r="A28" s="6" t="s">
        <v>38</v>
      </c>
      <c r="B28" s="51">
        <v>3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1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f t="shared" si="2"/>
        <v>4</v>
      </c>
      <c r="O28" s="52">
        <f t="shared" si="2"/>
        <v>0</v>
      </c>
      <c r="P28" s="53">
        <f>O28+N28</f>
        <v>4</v>
      </c>
    </row>
    <row r="29" spans="1:16" ht="11.25" customHeight="1">
      <c r="A29" s="6" t="s">
        <v>39</v>
      </c>
      <c r="B29" s="51">
        <v>0</v>
      </c>
      <c r="C29" s="52">
        <v>1</v>
      </c>
      <c r="D29" s="51">
        <v>0</v>
      </c>
      <c r="E29" s="52">
        <v>0</v>
      </c>
      <c r="F29" s="51">
        <v>0</v>
      </c>
      <c r="G29" s="52">
        <v>0</v>
      </c>
      <c r="H29" s="51">
        <v>2</v>
      </c>
      <c r="I29" s="52">
        <v>0</v>
      </c>
      <c r="J29" s="51">
        <v>0</v>
      </c>
      <c r="K29" s="52">
        <v>0</v>
      </c>
      <c r="L29" s="51">
        <v>1</v>
      </c>
      <c r="M29" s="52">
        <v>0</v>
      </c>
      <c r="N29" s="51">
        <f t="shared" si="2"/>
        <v>3</v>
      </c>
      <c r="O29" s="52">
        <f t="shared" si="2"/>
        <v>1</v>
      </c>
      <c r="P29" s="53">
        <f>O29+N29</f>
        <v>4</v>
      </c>
    </row>
    <row r="30" spans="1:16" ht="11.25" customHeight="1">
      <c r="A30" s="6" t="s">
        <v>40</v>
      </c>
      <c r="B30" s="51">
        <v>3</v>
      </c>
      <c r="C30" s="52">
        <v>0</v>
      </c>
      <c r="D30" s="51">
        <v>0</v>
      </c>
      <c r="E30" s="52">
        <v>0</v>
      </c>
      <c r="F30" s="51">
        <v>1</v>
      </c>
      <c r="G30" s="52">
        <v>0</v>
      </c>
      <c r="H30" s="51">
        <v>0</v>
      </c>
      <c r="I30" s="52">
        <v>0</v>
      </c>
      <c r="J30" s="51">
        <v>0</v>
      </c>
      <c r="K30" s="52">
        <v>0</v>
      </c>
      <c r="L30" s="51">
        <v>2</v>
      </c>
      <c r="M30" s="52">
        <v>0</v>
      </c>
      <c r="N30" s="51">
        <f t="shared" si="2"/>
        <v>6</v>
      </c>
      <c r="O30" s="52">
        <f t="shared" si="2"/>
        <v>0</v>
      </c>
      <c r="P30" s="53">
        <f>O30+N30</f>
        <v>6</v>
      </c>
    </row>
    <row r="31" spans="2:16" ht="9.75" customHeight="1"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2"/>
    </row>
    <row r="32" ht="9.75" customHeight="1">
      <c r="A32"/>
    </row>
    <row r="33" ht="11.25" customHeight="1">
      <c r="A33" s="6" t="s">
        <v>13</v>
      </c>
    </row>
    <row r="34" spans="1:16" s="32" customFormat="1" ht="11.25" customHeight="1">
      <c r="A34" s="33" t="s">
        <v>14</v>
      </c>
      <c r="B34" s="49" t="s">
        <v>0</v>
      </c>
      <c r="C34" s="50"/>
      <c r="D34" s="49" t="s">
        <v>1</v>
      </c>
      <c r="E34" s="50"/>
      <c r="F34" s="49" t="s">
        <v>2</v>
      </c>
      <c r="G34" s="50"/>
      <c r="H34" s="49" t="s">
        <v>3</v>
      </c>
      <c r="I34" s="50"/>
      <c r="J34" s="49" t="s">
        <v>4</v>
      </c>
      <c r="K34" s="50"/>
      <c r="L34" s="49" t="s">
        <v>5</v>
      </c>
      <c r="M34" s="50"/>
      <c r="N34" s="49" t="s">
        <v>6</v>
      </c>
      <c r="O34" s="50"/>
      <c r="P34" s="38" t="s">
        <v>7</v>
      </c>
    </row>
    <row r="35" spans="1:16" s="32" customFormat="1" ht="11.25" customHeight="1">
      <c r="A35" s="33" t="s">
        <v>15</v>
      </c>
      <c r="B35" s="43" t="s">
        <v>9</v>
      </c>
      <c r="C35" s="44" t="s">
        <v>10</v>
      </c>
      <c r="D35" s="43" t="s">
        <v>9</v>
      </c>
      <c r="E35" s="44" t="s">
        <v>10</v>
      </c>
      <c r="F35" s="43" t="s">
        <v>9</v>
      </c>
      <c r="G35" s="44" t="s">
        <v>10</v>
      </c>
      <c r="H35" s="43" t="s">
        <v>9</v>
      </c>
      <c r="I35" s="44" t="s">
        <v>10</v>
      </c>
      <c r="J35" s="43" t="s">
        <v>9</v>
      </c>
      <c r="K35" s="44" t="s">
        <v>10</v>
      </c>
      <c r="L35" s="43" t="s">
        <v>9</v>
      </c>
      <c r="M35" s="44" t="s">
        <v>10</v>
      </c>
      <c r="N35" s="43" t="s">
        <v>9</v>
      </c>
      <c r="O35" s="44" t="s">
        <v>10</v>
      </c>
      <c r="P35" s="45" t="s">
        <v>6</v>
      </c>
    </row>
    <row r="36" spans="1:16" ht="10.5" customHeight="1">
      <c r="A36" s="6"/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5"/>
    </row>
    <row r="37" spans="1:16" ht="11.25" customHeight="1">
      <c r="A37" s="6" t="s">
        <v>11</v>
      </c>
      <c r="B37" s="51">
        <v>142</v>
      </c>
      <c r="C37" s="52">
        <v>36</v>
      </c>
      <c r="D37" s="51">
        <v>19</v>
      </c>
      <c r="E37" s="52">
        <v>6</v>
      </c>
      <c r="F37" s="51">
        <v>3</v>
      </c>
      <c r="G37" s="52">
        <v>0</v>
      </c>
      <c r="H37" s="51">
        <v>11</v>
      </c>
      <c r="I37" s="52">
        <v>6</v>
      </c>
      <c r="J37" s="51">
        <v>3</v>
      </c>
      <c r="K37" s="52">
        <v>0</v>
      </c>
      <c r="L37" s="51">
        <v>10</v>
      </c>
      <c r="M37" s="52">
        <v>0</v>
      </c>
      <c r="N37" s="51">
        <f aca="true" t="shared" si="3" ref="N37:O41">L37+J37+H37+F37+D37+B37</f>
        <v>188</v>
      </c>
      <c r="O37" s="52">
        <f t="shared" si="3"/>
        <v>48</v>
      </c>
      <c r="P37" s="53">
        <f>O37+N37</f>
        <v>236</v>
      </c>
    </row>
    <row r="38" spans="1:16" ht="11.25" customHeight="1">
      <c r="A38" s="6" t="s">
        <v>35</v>
      </c>
      <c r="B38" s="51">
        <v>170</v>
      </c>
      <c r="C38" s="52">
        <v>36</v>
      </c>
      <c r="D38" s="51">
        <v>32</v>
      </c>
      <c r="E38" s="52">
        <v>4</v>
      </c>
      <c r="F38" s="51">
        <v>3</v>
      </c>
      <c r="G38" s="52">
        <v>0</v>
      </c>
      <c r="H38" s="51">
        <v>15</v>
      </c>
      <c r="I38" s="52">
        <v>6</v>
      </c>
      <c r="J38" s="51">
        <v>3</v>
      </c>
      <c r="K38" s="52">
        <v>1</v>
      </c>
      <c r="L38" s="51">
        <v>13</v>
      </c>
      <c r="M38" s="52">
        <v>0</v>
      </c>
      <c r="N38" s="51">
        <f t="shared" si="3"/>
        <v>236</v>
      </c>
      <c r="O38" s="52">
        <f t="shared" si="3"/>
        <v>47</v>
      </c>
      <c r="P38" s="53">
        <f>O38+N38</f>
        <v>283</v>
      </c>
    </row>
    <row r="39" spans="1:16" s="17" customFormat="1" ht="11.25" customHeight="1">
      <c r="A39" s="16" t="s">
        <v>38</v>
      </c>
      <c r="B39" s="51">
        <v>161</v>
      </c>
      <c r="C39" s="52">
        <v>31</v>
      </c>
      <c r="D39" s="51">
        <v>30</v>
      </c>
      <c r="E39" s="52">
        <v>7</v>
      </c>
      <c r="F39" s="51">
        <v>1</v>
      </c>
      <c r="G39" s="52">
        <v>0</v>
      </c>
      <c r="H39" s="51">
        <v>14</v>
      </c>
      <c r="I39" s="52">
        <v>5</v>
      </c>
      <c r="J39" s="51">
        <v>2</v>
      </c>
      <c r="K39" s="52">
        <v>2</v>
      </c>
      <c r="L39" s="51">
        <v>11</v>
      </c>
      <c r="M39" s="52">
        <v>1</v>
      </c>
      <c r="N39" s="51">
        <f t="shared" si="3"/>
        <v>219</v>
      </c>
      <c r="O39" s="52">
        <f t="shared" si="3"/>
        <v>46</v>
      </c>
      <c r="P39" s="53">
        <f>O39+N39</f>
        <v>265</v>
      </c>
    </row>
    <row r="40" spans="1:16" s="17" customFormat="1" ht="11.25" customHeight="1">
      <c r="A40" s="16" t="s">
        <v>39</v>
      </c>
      <c r="B40" s="51">
        <v>147</v>
      </c>
      <c r="C40" s="54">
        <v>35</v>
      </c>
      <c r="D40" s="51">
        <v>23</v>
      </c>
      <c r="E40" s="54">
        <v>6</v>
      </c>
      <c r="F40" s="51">
        <v>1</v>
      </c>
      <c r="G40" s="54">
        <v>0</v>
      </c>
      <c r="H40" s="51">
        <v>10</v>
      </c>
      <c r="I40" s="54">
        <v>6</v>
      </c>
      <c r="J40" s="51">
        <v>4</v>
      </c>
      <c r="K40" s="54">
        <v>2</v>
      </c>
      <c r="L40" s="51">
        <v>15</v>
      </c>
      <c r="M40" s="54">
        <v>1</v>
      </c>
      <c r="N40" s="51">
        <f t="shared" si="3"/>
        <v>200</v>
      </c>
      <c r="O40" s="54">
        <f t="shared" si="3"/>
        <v>50</v>
      </c>
      <c r="P40" s="53">
        <f>O40+N40</f>
        <v>250</v>
      </c>
    </row>
    <row r="41" spans="1:16" s="17" customFormat="1" ht="11.25" customHeight="1">
      <c r="A41" s="16" t="s">
        <v>40</v>
      </c>
      <c r="B41" s="51">
        <v>161</v>
      </c>
      <c r="C41" s="54">
        <v>37</v>
      </c>
      <c r="D41" s="51">
        <v>38</v>
      </c>
      <c r="E41" s="54">
        <v>7</v>
      </c>
      <c r="F41" s="51">
        <v>2</v>
      </c>
      <c r="G41" s="54">
        <v>0</v>
      </c>
      <c r="H41" s="51">
        <v>8</v>
      </c>
      <c r="I41" s="54">
        <v>4</v>
      </c>
      <c r="J41" s="51">
        <v>3</v>
      </c>
      <c r="K41" s="54">
        <v>1</v>
      </c>
      <c r="L41" s="51">
        <v>14</v>
      </c>
      <c r="M41" s="54">
        <v>1</v>
      </c>
      <c r="N41" s="51">
        <f t="shared" si="3"/>
        <v>226</v>
      </c>
      <c r="O41" s="54">
        <f t="shared" si="3"/>
        <v>50</v>
      </c>
      <c r="P41" s="53">
        <f>O41+N41</f>
        <v>276</v>
      </c>
    </row>
    <row r="42" spans="1:16" ht="10.5" customHeight="1">
      <c r="A42" s="6"/>
      <c r="B42" s="10"/>
      <c r="C42" s="20"/>
      <c r="D42" s="10"/>
      <c r="E42" s="20"/>
      <c r="F42" s="10"/>
      <c r="G42" s="20"/>
      <c r="H42" s="10"/>
      <c r="I42" s="20"/>
      <c r="J42" s="10"/>
      <c r="K42" s="20"/>
      <c r="L42" s="10"/>
      <c r="M42" s="20"/>
      <c r="N42" s="10"/>
      <c r="O42" s="20"/>
      <c r="P42" s="12"/>
    </row>
    <row r="43" ht="10.5" customHeight="1"/>
    <row r="44" ht="11.25" customHeight="1">
      <c r="A44" s="6" t="s">
        <v>16</v>
      </c>
    </row>
    <row r="45" spans="1:16" s="32" customFormat="1" ht="11.25" customHeight="1">
      <c r="A45" s="33" t="s">
        <v>14</v>
      </c>
      <c r="B45" s="49" t="s">
        <v>0</v>
      </c>
      <c r="C45" s="50"/>
      <c r="D45" s="49" t="s">
        <v>1</v>
      </c>
      <c r="E45" s="50"/>
      <c r="F45" s="49" t="s">
        <v>2</v>
      </c>
      <c r="G45" s="50"/>
      <c r="H45" s="49" t="s">
        <v>3</v>
      </c>
      <c r="I45" s="50"/>
      <c r="J45" s="49" t="s">
        <v>4</v>
      </c>
      <c r="K45" s="50"/>
      <c r="L45" s="49" t="s">
        <v>5</v>
      </c>
      <c r="M45" s="50"/>
      <c r="N45" s="49" t="s">
        <v>6</v>
      </c>
      <c r="O45" s="50"/>
      <c r="P45" s="38" t="s">
        <v>7</v>
      </c>
    </row>
    <row r="46" spans="1:16" s="32" customFormat="1" ht="11.25" customHeight="1">
      <c r="A46" s="33" t="s">
        <v>15</v>
      </c>
      <c r="B46" s="43" t="s">
        <v>9</v>
      </c>
      <c r="C46" s="44" t="s">
        <v>10</v>
      </c>
      <c r="D46" s="43" t="s">
        <v>9</v>
      </c>
      <c r="E46" s="44" t="s">
        <v>10</v>
      </c>
      <c r="F46" s="43" t="s">
        <v>9</v>
      </c>
      <c r="G46" s="44" t="s">
        <v>10</v>
      </c>
      <c r="H46" s="43" t="s">
        <v>9</v>
      </c>
      <c r="I46" s="44" t="s">
        <v>10</v>
      </c>
      <c r="J46" s="43" t="s">
        <v>9</v>
      </c>
      <c r="K46" s="44" t="s">
        <v>10</v>
      </c>
      <c r="L46" s="43" t="s">
        <v>9</v>
      </c>
      <c r="M46" s="44" t="s">
        <v>10</v>
      </c>
      <c r="N46" s="43" t="s">
        <v>9</v>
      </c>
      <c r="O46" s="44" t="s">
        <v>10</v>
      </c>
      <c r="P46" s="45" t="s">
        <v>6</v>
      </c>
    </row>
    <row r="47" spans="1:16" ht="10.5" customHeight="1">
      <c r="A47" s="6"/>
      <c r="B47" s="13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5"/>
    </row>
    <row r="48" spans="1:16" ht="11.25" customHeight="1">
      <c r="A48" s="6" t="s">
        <v>11</v>
      </c>
      <c r="B48" s="51">
        <v>62</v>
      </c>
      <c r="C48" s="52">
        <v>12</v>
      </c>
      <c r="D48" s="51">
        <v>1</v>
      </c>
      <c r="E48" s="52">
        <v>1</v>
      </c>
      <c r="F48" s="51">
        <v>1</v>
      </c>
      <c r="G48" s="52">
        <v>0</v>
      </c>
      <c r="H48" s="51">
        <v>7</v>
      </c>
      <c r="I48" s="52">
        <v>3</v>
      </c>
      <c r="J48" s="51">
        <v>0</v>
      </c>
      <c r="K48" s="52">
        <v>0</v>
      </c>
      <c r="L48" s="51">
        <v>19</v>
      </c>
      <c r="M48" s="52">
        <v>3</v>
      </c>
      <c r="N48" s="51">
        <f aca="true" t="shared" si="4" ref="N48:O52">L48+J48+H48+F48+D48+B48</f>
        <v>90</v>
      </c>
      <c r="O48" s="52">
        <f t="shared" si="4"/>
        <v>19</v>
      </c>
      <c r="P48" s="53">
        <f>O48+N48</f>
        <v>109</v>
      </c>
    </row>
    <row r="49" spans="1:16" s="17" customFormat="1" ht="11.25" customHeight="1">
      <c r="A49" s="16" t="s">
        <v>35</v>
      </c>
      <c r="B49" s="51">
        <v>56</v>
      </c>
      <c r="C49" s="52">
        <v>10</v>
      </c>
      <c r="D49" s="51">
        <v>1</v>
      </c>
      <c r="E49" s="52">
        <v>2</v>
      </c>
      <c r="F49" s="51">
        <v>1</v>
      </c>
      <c r="G49" s="52">
        <v>0</v>
      </c>
      <c r="H49" s="51">
        <v>7</v>
      </c>
      <c r="I49" s="52">
        <v>2</v>
      </c>
      <c r="J49" s="51">
        <v>0</v>
      </c>
      <c r="K49" s="52">
        <v>0</v>
      </c>
      <c r="L49" s="51">
        <v>24</v>
      </c>
      <c r="M49" s="52">
        <v>6</v>
      </c>
      <c r="N49" s="51">
        <f t="shared" si="4"/>
        <v>89</v>
      </c>
      <c r="O49" s="52">
        <f t="shared" si="4"/>
        <v>20</v>
      </c>
      <c r="P49" s="53">
        <f>O49+N49</f>
        <v>109</v>
      </c>
    </row>
    <row r="50" spans="1:16" s="17" customFormat="1" ht="11.25" customHeight="1">
      <c r="A50" s="16" t="s">
        <v>38</v>
      </c>
      <c r="B50" s="51">
        <v>45</v>
      </c>
      <c r="C50" s="52">
        <v>10</v>
      </c>
      <c r="D50" s="51">
        <v>3</v>
      </c>
      <c r="E50" s="52">
        <v>1</v>
      </c>
      <c r="F50" s="51">
        <v>1</v>
      </c>
      <c r="G50" s="52">
        <v>0</v>
      </c>
      <c r="H50" s="51">
        <v>4</v>
      </c>
      <c r="I50" s="52">
        <v>0</v>
      </c>
      <c r="J50" s="51">
        <v>0</v>
      </c>
      <c r="K50" s="52">
        <v>0</v>
      </c>
      <c r="L50" s="51">
        <v>21</v>
      </c>
      <c r="M50" s="52">
        <v>3</v>
      </c>
      <c r="N50" s="51">
        <f t="shared" si="4"/>
        <v>74</v>
      </c>
      <c r="O50" s="52">
        <f t="shared" si="4"/>
        <v>14</v>
      </c>
      <c r="P50" s="53">
        <f>O50+N50</f>
        <v>88</v>
      </c>
    </row>
    <row r="51" spans="1:16" s="17" customFormat="1" ht="11.25" customHeight="1">
      <c r="A51" s="16" t="s">
        <v>39</v>
      </c>
      <c r="B51" s="51">
        <v>56</v>
      </c>
      <c r="C51" s="54">
        <v>13</v>
      </c>
      <c r="D51" s="51">
        <v>6</v>
      </c>
      <c r="E51" s="54">
        <v>0</v>
      </c>
      <c r="F51" s="51">
        <v>1</v>
      </c>
      <c r="G51" s="54">
        <v>0</v>
      </c>
      <c r="H51" s="51">
        <v>4</v>
      </c>
      <c r="I51" s="54">
        <v>0</v>
      </c>
      <c r="J51" s="51">
        <v>0</v>
      </c>
      <c r="K51" s="54">
        <v>0</v>
      </c>
      <c r="L51" s="51">
        <v>20</v>
      </c>
      <c r="M51" s="54">
        <v>1</v>
      </c>
      <c r="N51" s="51">
        <f t="shared" si="4"/>
        <v>87</v>
      </c>
      <c r="O51" s="54">
        <f t="shared" si="4"/>
        <v>14</v>
      </c>
      <c r="P51" s="53">
        <f>O51+N51</f>
        <v>101</v>
      </c>
    </row>
    <row r="52" spans="1:16" s="17" customFormat="1" ht="11.25" customHeight="1">
      <c r="A52" s="16" t="s">
        <v>40</v>
      </c>
      <c r="B52" s="51">
        <v>76</v>
      </c>
      <c r="C52" s="54">
        <v>6</v>
      </c>
      <c r="D52" s="51">
        <v>1</v>
      </c>
      <c r="E52" s="54">
        <v>0</v>
      </c>
      <c r="F52" s="51">
        <v>1</v>
      </c>
      <c r="G52" s="54">
        <v>0</v>
      </c>
      <c r="H52" s="51">
        <v>6</v>
      </c>
      <c r="I52" s="54">
        <v>1</v>
      </c>
      <c r="J52" s="51">
        <v>0</v>
      </c>
      <c r="K52" s="54">
        <v>0</v>
      </c>
      <c r="L52" s="51">
        <v>27</v>
      </c>
      <c r="M52" s="54">
        <v>3</v>
      </c>
      <c r="N52" s="51">
        <f t="shared" si="4"/>
        <v>111</v>
      </c>
      <c r="O52" s="54">
        <f t="shared" si="4"/>
        <v>10</v>
      </c>
      <c r="P52" s="53">
        <f>O52+N52</f>
        <v>121</v>
      </c>
    </row>
    <row r="53" spans="2:16" ht="10.5" customHeight="1">
      <c r="B53" s="10"/>
      <c r="C53" s="20"/>
      <c r="D53" s="10"/>
      <c r="E53" s="20"/>
      <c r="F53" s="10"/>
      <c r="G53" s="20"/>
      <c r="H53" s="10"/>
      <c r="I53" s="20"/>
      <c r="J53" s="10"/>
      <c r="K53" s="20"/>
      <c r="L53" s="10"/>
      <c r="M53" s="20"/>
      <c r="N53" s="10"/>
      <c r="O53" s="20"/>
      <c r="P53" s="12"/>
    </row>
    <row r="91" spans="1:16" s="17" customFormat="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101" spans="1:16" s="17" customFormat="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41" spans="1:16" s="17" customFormat="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51" spans="1:16" s="17" customFormat="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93" spans="1:16" s="17" customFormat="1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235" spans="1:16" s="17" customFormat="1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45" spans="1:16" s="17" customFormat="1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58" spans="1:16" s="17" customFormat="1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88" spans="1:16" s="17" customFormat="1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98" spans="1:16" s="17" customFormat="1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308" spans="1:16" s="17" customFormat="1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</sheetData>
  <printOptions horizontalCentered="1"/>
  <pageMargins left="0.25" right="0.25" top="0" bottom="0.5" header="0.5" footer="0.25"/>
  <pageSetup fitToHeight="1" fitToWidth="1" horizontalDpi="300" verticalDpi="300" orientation="landscape" scale="98" r:id="rId1"/>
  <headerFooter alignWithMargins="0">
    <oddFooter>&amp;L&amp;8Annual Reports using "old' schedule
  Academic year includes Fall, Spring, Summer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workbookViewId="0" topLeftCell="A21">
      <selection activeCell="A43" sqref="A43:IV43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.75" customHeight="1">
      <c r="A1" s="63" t="s">
        <v>45</v>
      </c>
      <c r="B1" s="17"/>
      <c r="C1" s="17"/>
      <c r="D1" s="17"/>
      <c r="E1" s="17"/>
      <c r="F1" s="17"/>
      <c r="G1" s="17"/>
      <c r="H1" s="17"/>
    </row>
    <row r="3" spans="1:8" ht="12.75" customHeight="1">
      <c r="A3" s="6" t="s">
        <v>13</v>
      </c>
      <c r="F3"/>
      <c r="G3"/>
      <c r="H3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.75" customHeight="1"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236</v>
      </c>
      <c r="C6" s="15">
        <v>234</v>
      </c>
      <c r="D6" s="15">
        <v>190</v>
      </c>
      <c r="E6"/>
      <c r="F6"/>
      <c r="G6"/>
    </row>
    <row r="7" spans="1:7" s="17" customFormat="1" ht="12.75" customHeight="1">
      <c r="A7" s="16" t="s">
        <v>35</v>
      </c>
      <c r="B7" s="15">
        <v>283</v>
      </c>
      <c r="C7" s="15">
        <v>251</v>
      </c>
      <c r="D7" s="15">
        <v>164</v>
      </c>
      <c r="E7" s="27"/>
      <c r="F7" s="27"/>
      <c r="G7" s="27"/>
    </row>
    <row r="8" spans="1:7" s="17" customFormat="1" ht="12.75" customHeight="1">
      <c r="A8" s="16" t="s">
        <v>38</v>
      </c>
      <c r="B8" s="15">
        <v>265</v>
      </c>
      <c r="C8" s="15">
        <v>243</v>
      </c>
      <c r="D8" s="15">
        <v>170</v>
      </c>
      <c r="E8" s="27"/>
      <c r="F8" s="27"/>
      <c r="G8" s="27"/>
    </row>
    <row r="9" spans="1:7" s="17" customFormat="1" ht="12.75" customHeight="1">
      <c r="A9" s="16" t="s">
        <v>39</v>
      </c>
      <c r="B9" s="13">
        <v>250</v>
      </c>
      <c r="C9" s="13">
        <v>250</v>
      </c>
      <c r="D9" s="15">
        <v>179</v>
      </c>
      <c r="E9" s="27"/>
      <c r="F9" s="27"/>
      <c r="G9" s="27"/>
    </row>
    <row r="10" spans="1:7" s="17" customFormat="1" ht="12.75" customHeight="1">
      <c r="A10" s="16" t="s">
        <v>40</v>
      </c>
      <c r="B10" s="13">
        <f>'EE'!P41</f>
        <v>276</v>
      </c>
      <c r="C10" s="13">
        <v>249</v>
      </c>
      <c r="D10" s="15">
        <v>170</v>
      </c>
      <c r="E10" s="27"/>
      <c r="F10" s="27"/>
      <c r="G10" s="27"/>
    </row>
    <row r="11" spans="1:7" ht="12.75" customHeight="1">
      <c r="A11" s="29"/>
      <c r="B11" s="10"/>
      <c r="C11" s="10"/>
      <c r="D11" s="12"/>
      <c r="E11"/>
      <c r="F11"/>
      <c r="G11"/>
    </row>
    <row r="12" spans="1:7" ht="12.75" customHeight="1">
      <c r="A12" s="29"/>
      <c r="E12"/>
      <c r="F12"/>
      <c r="G12"/>
    </row>
    <row r="13" spans="1:7" ht="12.75" customHeight="1">
      <c r="A13" s="6" t="s">
        <v>16</v>
      </c>
      <c r="E13"/>
      <c r="F13"/>
      <c r="G13"/>
    </row>
    <row r="14" spans="1:7" s="28" customFormat="1" ht="12.75" customHeight="1">
      <c r="A14" s="6" t="s">
        <v>14</v>
      </c>
      <c r="B14" s="47" t="s">
        <v>17</v>
      </c>
      <c r="C14" s="47" t="s">
        <v>18</v>
      </c>
      <c r="D14" s="47" t="s">
        <v>19</v>
      </c>
      <c r="E14" s="29"/>
      <c r="F14" s="29"/>
      <c r="G14" s="29"/>
    </row>
    <row r="15" spans="2:7" ht="12.75" customHeight="1">
      <c r="B15" s="9"/>
      <c r="C15" s="9"/>
      <c r="D15" s="9"/>
      <c r="E15"/>
      <c r="F15"/>
      <c r="G15"/>
    </row>
    <row r="16" spans="1:7" ht="12.75" customHeight="1">
      <c r="A16" s="6" t="s">
        <v>11</v>
      </c>
      <c r="B16" s="15">
        <v>109</v>
      </c>
      <c r="C16" s="15">
        <v>96</v>
      </c>
      <c r="D16" s="15">
        <v>63</v>
      </c>
      <c r="E16"/>
      <c r="F16"/>
      <c r="G16"/>
    </row>
    <row r="17" spans="1:7" s="17" customFormat="1" ht="12.75" customHeight="1">
      <c r="A17" s="16" t="s">
        <v>35</v>
      </c>
      <c r="B17" s="15">
        <v>109</v>
      </c>
      <c r="C17" s="15">
        <v>98</v>
      </c>
      <c r="D17" s="15">
        <v>59</v>
      </c>
      <c r="E17"/>
      <c r="F17"/>
      <c r="G17"/>
    </row>
    <row r="18" spans="1:7" s="17" customFormat="1" ht="12.75" customHeight="1">
      <c r="A18" s="16" t="s">
        <v>38</v>
      </c>
      <c r="B18" s="15">
        <v>88</v>
      </c>
      <c r="C18" s="15">
        <v>87</v>
      </c>
      <c r="D18" s="15">
        <v>66</v>
      </c>
      <c r="E18"/>
      <c r="F18"/>
      <c r="G18"/>
    </row>
    <row r="19" spans="1:7" s="17" customFormat="1" ht="12.75" customHeight="1">
      <c r="A19" s="16" t="s">
        <v>39</v>
      </c>
      <c r="B19" s="13">
        <v>101</v>
      </c>
      <c r="C19" s="13">
        <v>104</v>
      </c>
      <c r="D19" s="15">
        <v>55</v>
      </c>
      <c r="E19"/>
      <c r="F19"/>
      <c r="G19"/>
    </row>
    <row r="20" spans="1:7" s="17" customFormat="1" ht="12.75" customHeight="1">
      <c r="A20" s="16" t="s">
        <v>40</v>
      </c>
      <c r="B20" s="13">
        <f>'EE'!P52</f>
        <v>121</v>
      </c>
      <c r="C20" s="13">
        <v>99</v>
      </c>
      <c r="D20" s="15">
        <v>64</v>
      </c>
      <c r="E20"/>
      <c r="F20"/>
      <c r="G20"/>
    </row>
    <row r="21" spans="1:7" ht="12.75" customHeight="1">
      <c r="A21" s="29"/>
      <c r="B21" s="10"/>
      <c r="C21" s="10"/>
      <c r="D21" s="12"/>
      <c r="E21"/>
      <c r="F21"/>
      <c r="G21"/>
    </row>
    <row r="22" spans="6:8" ht="12.75" customHeight="1">
      <c r="F22"/>
      <c r="G22"/>
      <c r="H22"/>
    </row>
    <row r="23" spans="1:8" s="32" customFormat="1" ht="12.75" customHeight="1">
      <c r="A23" s="33" t="s">
        <v>20</v>
      </c>
      <c r="B23" s="48" t="s">
        <v>13</v>
      </c>
      <c r="C23" s="48" t="s">
        <v>13</v>
      </c>
      <c r="D23" s="48" t="s">
        <v>6</v>
      </c>
      <c r="E23" s="48" t="s">
        <v>16</v>
      </c>
      <c r="F23" s="48" t="s">
        <v>16</v>
      </c>
      <c r="G23" s="42" t="s">
        <v>6</v>
      </c>
      <c r="H23" s="42" t="s">
        <v>7</v>
      </c>
    </row>
    <row r="24" spans="1:8" s="32" customFormat="1" ht="12.75" customHeight="1">
      <c r="A24" s="33"/>
      <c r="B24" s="43" t="s">
        <v>21</v>
      </c>
      <c r="C24" s="43" t="s">
        <v>22</v>
      </c>
      <c r="D24" s="43" t="s">
        <v>13</v>
      </c>
      <c r="E24" s="43" t="s">
        <v>23</v>
      </c>
      <c r="F24" s="43" t="s">
        <v>24</v>
      </c>
      <c r="G24" s="45" t="s">
        <v>16</v>
      </c>
      <c r="H24" s="45" t="s">
        <v>6</v>
      </c>
    </row>
    <row r="25" spans="2:8" ht="12.75" customHeight="1">
      <c r="B25" s="3"/>
      <c r="C25" s="3"/>
      <c r="D25" s="3"/>
      <c r="E25" s="3"/>
      <c r="F25" s="3"/>
      <c r="G25" s="3"/>
      <c r="H25" s="9"/>
    </row>
    <row r="26" spans="1:8" ht="12.75" customHeight="1">
      <c r="A26" s="6" t="s">
        <v>11</v>
      </c>
      <c r="B26" s="58">
        <v>840</v>
      </c>
      <c r="C26" s="58">
        <v>4765</v>
      </c>
      <c r="D26" s="58">
        <f>C26+B26</f>
        <v>5605</v>
      </c>
      <c r="E26" s="58">
        <v>939</v>
      </c>
      <c r="F26" s="58">
        <v>396</v>
      </c>
      <c r="G26" s="58">
        <f>F26+E26</f>
        <v>1335</v>
      </c>
      <c r="H26" s="59">
        <f>G26+D26</f>
        <v>6940</v>
      </c>
    </row>
    <row r="27" spans="1:8" ht="12.75" customHeight="1">
      <c r="A27" s="6" t="s">
        <v>35</v>
      </c>
      <c r="B27" s="58">
        <v>825</v>
      </c>
      <c r="C27" s="58">
        <v>4134</v>
      </c>
      <c r="D27" s="58">
        <f>C27+B27</f>
        <v>4959</v>
      </c>
      <c r="E27" s="58">
        <v>1005</v>
      </c>
      <c r="F27" s="58">
        <v>504</v>
      </c>
      <c r="G27" s="58">
        <f>F27+E27</f>
        <v>1509</v>
      </c>
      <c r="H27" s="59">
        <f>G27+D27</f>
        <v>6468</v>
      </c>
    </row>
    <row r="28" spans="1:8" ht="12.75" customHeight="1">
      <c r="A28" s="6" t="s">
        <v>38</v>
      </c>
      <c r="B28" s="58">
        <v>974</v>
      </c>
      <c r="C28" s="58">
        <v>3946</v>
      </c>
      <c r="D28" s="58">
        <f>C28+B28</f>
        <v>4920</v>
      </c>
      <c r="E28" s="58">
        <v>1050</v>
      </c>
      <c r="F28" s="58">
        <v>390</v>
      </c>
      <c r="G28" s="58">
        <f>F28+E28</f>
        <v>1440</v>
      </c>
      <c r="H28" s="59">
        <f>G28+D28</f>
        <v>6360</v>
      </c>
    </row>
    <row r="29" spans="1:8" ht="12.75" customHeight="1">
      <c r="A29" s="6" t="s">
        <v>39</v>
      </c>
      <c r="B29" s="58">
        <v>1065</v>
      </c>
      <c r="C29" s="58">
        <v>4226</v>
      </c>
      <c r="D29" s="58">
        <f>C29+B29</f>
        <v>5291</v>
      </c>
      <c r="E29" s="58">
        <v>1089</v>
      </c>
      <c r="F29" s="58">
        <v>495</v>
      </c>
      <c r="G29" s="58">
        <f>F29+E29</f>
        <v>1584</v>
      </c>
      <c r="H29" s="59">
        <f>G29+D29</f>
        <v>6875</v>
      </c>
    </row>
    <row r="30" spans="1:8" ht="12.75" customHeight="1">
      <c r="A30" s="6" t="s">
        <v>40</v>
      </c>
      <c r="B30" s="58">
        <v>940</v>
      </c>
      <c r="C30" s="58">
        <v>4428</v>
      </c>
      <c r="D30" s="58">
        <f>C30+B30</f>
        <v>5368</v>
      </c>
      <c r="E30" s="58">
        <v>1153</v>
      </c>
      <c r="F30" s="58">
        <v>457</v>
      </c>
      <c r="G30" s="58">
        <f>F30+E30</f>
        <v>1610</v>
      </c>
      <c r="H30" s="59">
        <f>G30+D30</f>
        <v>6978</v>
      </c>
    </row>
    <row r="31" spans="1:8" ht="12.75" customHeight="1">
      <c r="A31" s="29"/>
      <c r="B31" s="10"/>
      <c r="C31" s="10"/>
      <c r="D31" s="10"/>
      <c r="E31" s="10"/>
      <c r="F31" s="10"/>
      <c r="G31" s="10"/>
      <c r="H31" s="12"/>
    </row>
    <row r="33" spans="1:8" s="32" customFormat="1" ht="12.75" customHeight="1">
      <c r="A33" s="33" t="s">
        <v>25</v>
      </c>
      <c r="B33" s="48" t="s">
        <v>13</v>
      </c>
      <c r="C33" s="48" t="s">
        <v>13</v>
      </c>
      <c r="D33" s="48" t="s">
        <v>6</v>
      </c>
      <c r="E33" s="48" t="s">
        <v>16</v>
      </c>
      <c r="F33" s="48" t="s">
        <v>26</v>
      </c>
      <c r="G33" s="48" t="s">
        <v>27</v>
      </c>
      <c r="H33" s="42" t="s">
        <v>7</v>
      </c>
    </row>
    <row r="34" spans="2:8" s="32" customFormat="1" ht="12.75" customHeight="1">
      <c r="B34" s="43" t="s">
        <v>28</v>
      </c>
      <c r="C34" s="43" t="s">
        <v>29</v>
      </c>
      <c r="D34" s="43" t="s">
        <v>13</v>
      </c>
      <c r="E34" s="43" t="s">
        <v>23</v>
      </c>
      <c r="F34" s="43" t="s">
        <v>24</v>
      </c>
      <c r="G34" s="43" t="s">
        <v>16</v>
      </c>
      <c r="H34" s="45" t="s">
        <v>6</v>
      </c>
    </row>
    <row r="35" spans="2:8" ht="12.75" customHeight="1">
      <c r="B35" s="13"/>
      <c r="C35" s="13"/>
      <c r="D35" s="13"/>
      <c r="E35" s="13"/>
      <c r="F35" s="13"/>
      <c r="G35" s="13"/>
      <c r="H35" s="15"/>
    </row>
    <row r="36" spans="1:8" ht="12.75" customHeight="1">
      <c r="A36" s="6" t="s">
        <v>11</v>
      </c>
      <c r="B36" s="25">
        <v>1478.4</v>
      </c>
      <c r="C36" s="25">
        <v>11340.7</v>
      </c>
      <c r="D36" s="25">
        <f>C36+B36</f>
        <v>12819.1</v>
      </c>
      <c r="E36" s="25">
        <v>5126.94</v>
      </c>
      <c r="F36" s="25">
        <v>6969.6</v>
      </c>
      <c r="G36" s="25">
        <f>F36+E36</f>
        <v>12096.54</v>
      </c>
      <c r="H36" s="26">
        <f>G36+D36</f>
        <v>24915.64</v>
      </c>
    </row>
    <row r="37" spans="1:8" ht="12.75" customHeight="1">
      <c r="A37" s="6" t="s">
        <v>35</v>
      </c>
      <c r="B37" s="25">
        <v>1452</v>
      </c>
      <c r="C37" s="25">
        <v>9838.92</v>
      </c>
      <c r="D37" s="25">
        <f>C37+B37</f>
        <v>11290.92</v>
      </c>
      <c r="E37" s="25">
        <v>5487.3</v>
      </c>
      <c r="F37" s="25">
        <v>8870.4</v>
      </c>
      <c r="G37" s="25">
        <f>F37+E37</f>
        <v>14357.7</v>
      </c>
      <c r="H37" s="26">
        <f>G37+D37</f>
        <v>25648.620000000003</v>
      </c>
    </row>
    <row r="38" spans="1:8" ht="12.75" customHeight="1">
      <c r="A38" s="6" t="s">
        <v>38</v>
      </c>
      <c r="B38" s="25">
        <v>1714.24</v>
      </c>
      <c r="C38" s="25">
        <v>9391.48</v>
      </c>
      <c r="D38" s="25">
        <f>C38+B38</f>
        <v>11105.72</v>
      </c>
      <c r="E38" s="25">
        <v>5733</v>
      </c>
      <c r="F38" s="25">
        <v>6864</v>
      </c>
      <c r="G38" s="25">
        <f>F38+E38</f>
        <v>12597</v>
      </c>
      <c r="H38" s="26">
        <f>G38+D38</f>
        <v>23702.72</v>
      </c>
    </row>
    <row r="39" spans="1:8" ht="12.75" customHeight="1">
      <c r="A39" s="6" t="s">
        <v>39</v>
      </c>
      <c r="B39" s="25">
        <v>1874.4</v>
      </c>
      <c r="C39" s="25">
        <v>10057.88</v>
      </c>
      <c r="D39" s="25">
        <f>C39+B39</f>
        <v>11932.279999999999</v>
      </c>
      <c r="E39" s="25">
        <v>5945.94</v>
      </c>
      <c r="F39" s="25">
        <v>8712</v>
      </c>
      <c r="G39" s="25">
        <f>F39+E39</f>
        <v>14657.939999999999</v>
      </c>
      <c r="H39" s="26">
        <f>G39+D39</f>
        <v>26590.219999999998</v>
      </c>
    </row>
    <row r="40" spans="1:8" ht="12.75" customHeight="1">
      <c r="A40" s="6" t="s">
        <v>40</v>
      </c>
      <c r="B40" s="25">
        <v>1654.4</v>
      </c>
      <c r="C40" s="25">
        <v>10538.64</v>
      </c>
      <c r="D40" s="25">
        <f>C40+B40</f>
        <v>12193.039999999999</v>
      </c>
      <c r="E40" s="25">
        <v>6295.38</v>
      </c>
      <c r="F40" s="25">
        <v>8043.2</v>
      </c>
      <c r="G40" s="25">
        <f>F40+E40</f>
        <v>14338.58</v>
      </c>
      <c r="H40" s="26">
        <f>G40+D40</f>
        <v>26531.62</v>
      </c>
    </row>
    <row r="41" spans="1:8" ht="12.75" customHeight="1">
      <c r="A41" s="29"/>
      <c r="B41" s="10"/>
      <c r="C41" s="10"/>
      <c r="D41" s="10"/>
      <c r="E41" s="10"/>
      <c r="F41" s="10"/>
      <c r="G41" s="10"/>
      <c r="H41" s="12"/>
    </row>
    <row r="43" ht="12" customHeight="1">
      <c r="A43" s="28" t="s">
        <v>37</v>
      </c>
    </row>
    <row r="50" s="17" customFormat="1" ht="12.75" customHeight="1">
      <c r="A50" s="30"/>
    </row>
    <row r="89" s="17" customFormat="1" ht="12.75" customHeight="1">
      <c r="A89" s="30"/>
    </row>
    <row r="122" s="17" customFormat="1" ht="12.75" customHeight="1">
      <c r="A122" s="30"/>
    </row>
    <row r="141" s="17" customFormat="1" ht="12.75" customHeight="1">
      <c r="A141" s="30"/>
    </row>
    <row r="172" s="17" customFormat="1" ht="12.75" customHeight="1">
      <c r="A172" s="30"/>
    </row>
    <row r="206" s="17" customFormat="1" ht="12.75" customHeight="1">
      <c r="A206" s="30"/>
    </row>
    <row r="239" s="17" customFormat="1" ht="12.75" customHeight="1">
      <c r="A239" s="30"/>
    </row>
    <row r="251" s="17" customFormat="1" ht="12.75" customHeight="1">
      <c r="A251" s="30"/>
    </row>
    <row r="260" s="17" customFormat="1" ht="12.75" customHeight="1">
      <c r="A260" s="30"/>
    </row>
  </sheetData>
  <printOptions horizontalCentered="1"/>
  <pageMargins left="0.25" right="0.25" top="0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workbookViewId="0" topLeftCell="A1">
      <selection activeCell="A25" sqref="A25:IV25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.75" customHeight="1">
      <c r="A1" s="18" t="s">
        <v>31</v>
      </c>
      <c r="B1" s="17"/>
      <c r="C1" s="17"/>
      <c r="D1" s="17"/>
      <c r="E1" s="17"/>
      <c r="F1"/>
      <c r="G1"/>
      <c r="H1"/>
    </row>
    <row r="2" spans="1:8" ht="12.75" customHeight="1">
      <c r="A2" s="18"/>
      <c r="B2" s="17"/>
      <c r="C2" s="17"/>
      <c r="D2" s="17"/>
      <c r="E2" s="17"/>
      <c r="F2"/>
      <c r="G2"/>
      <c r="H2"/>
    </row>
    <row r="3" spans="6:8" ht="12.75" customHeight="1">
      <c r="F3"/>
      <c r="G3"/>
      <c r="H3"/>
    </row>
    <row r="4" spans="1:8" s="32" customFormat="1" ht="12.75" customHeight="1">
      <c r="A4" s="33" t="s">
        <v>20</v>
      </c>
      <c r="B4" s="48" t="s">
        <v>13</v>
      </c>
      <c r="C4" s="48" t="s">
        <v>13</v>
      </c>
      <c r="D4" s="48" t="s">
        <v>6</v>
      </c>
      <c r="E4" s="48" t="s">
        <v>16</v>
      </c>
      <c r="F4" s="48" t="s">
        <v>16</v>
      </c>
      <c r="G4" s="42" t="s">
        <v>6</v>
      </c>
      <c r="H4" s="42" t="s">
        <v>7</v>
      </c>
    </row>
    <row r="5" spans="1:8" s="32" customFormat="1" ht="12.75" customHeight="1">
      <c r="A5" s="33"/>
      <c r="B5" s="43" t="s">
        <v>21</v>
      </c>
      <c r="C5" s="43" t="s">
        <v>22</v>
      </c>
      <c r="D5" s="43" t="s">
        <v>13</v>
      </c>
      <c r="E5" s="43" t="s">
        <v>23</v>
      </c>
      <c r="F5" s="43" t="s">
        <v>24</v>
      </c>
      <c r="G5" s="45" t="s">
        <v>16</v>
      </c>
      <c r="H5" s="45" t="s">
        <v>6</v>
      </c>
    </row>
    <row r="6" spans="2:8" ht="12.75" customHeight="1">
      <c r="B6" s="3"/>
      <c r="C6" s="3"/>
      <c r="D6" s="3"/>
      <c r="E6" s="3"/>
      <c r="F6" s="3"/>
      <c r="G6" s="3"/>
      <c r="H6" s="9"/>
    </row>
    <row r="7" spans="1:8" ht="12.75" customHeight="1">
      <c r="A7" s="6" t="s">
        <v>11</v>
      </c>
      <c r="B7" s="58">
        <v>0</v>
      </c>
      <c r="C7" s="58">
        <v>0</v>
      </c>
      <c r="D7" s="58">
        <f>C7+B7</f>
        <v>0</v>
      </c>
      <c r="E7" s="58">
        <v>228</v>
      </c>
      <c r="F7" s="58">
        <v>96</v>
      </c>
      <c r="G7" s="58">
        <f>F7+E7</f>
        <v>324</v>
      </c>
      <c r="H7" s="59">
        <f>G7+D7</f>
        <v>324</v>
      </c>
    </row>
    <row r="8" spans="1:8" ht="12.75" customHeight="1">
      <c r="A8" s="6" t="s">
        <v>35</v>
      </c>
      <c r="B8" s="58">
        <v>0</v>
      </c>
      <c r="C8" s="58">
        <v>0</v>
      </c>
      <c r="D8" s="58">
        <f>C8+B8</f>
        <v>0</v>
      </c>
      <c r="E8" s="58">
        <v>240</v>
      </c>
      <c r="F8" s="58">
        <v>165</v>
      </c>
      <c r="G8" s="58">
        <f>F8+E8</f>
        <v>405</v>
      </c>
      <c r="H8" s="59">
        <f>G8+D8</f>
        <v>405</v>
      </c>
    </row>
    <row r="9" spans="1:8" ht="12.75" customHeight="1">
      <c r="A9" s="6" t="s">
        <v>38</v>
      </c>
      <c r="B9" s="58">
        <v>0</v>
      </c>
      <c r="C9" s="58">
        <v>0</v>
      </c>
      <c r="D9" s="58">
        <f>C9+B9</f>
        <v>0</v>
      </c>
      <c r="E9" s="58">
        <v>288</v>
      </c>
      <c r="F9" s="58">
        <v>126</v>
      </c>
      <c r="G9" s="58">
        <f>F9+E9</f>
        <v>414</v>
      </c>
      <c r="H9" s="59">
        <f>G9+D9</f>
        <v>414</v>
      </c>
    </row>
    <row r="10" spans="1:8" ht="12.75" customHeight="1">
      <c r="A10" s="6" t="s">
        <v>39</v>
      </c>
      <c r="B10" s="58">
        <v>0</v>
      </c>
      <c r="C10" s="58">
        <v>0</v>
      </c>
      <c r="D10" s="58">
        <f>C10+B10</f>
        <v>0</v>
      </c>
      <c r="E10" s="58">
        <v>156</v>
      </c>
      <c r="F10" s="58">
        <v>201</v>
      </c>
      <c r="G10" s="58">
        <f>F10+E10</f>
        <v>357</v>
      </c>
      <c r="H10" s="59">
        <f>G10+D10</f>
        <v>357</v>
      </c>
    </row>
    <row r="11" spans="1:8" ht="12.75" customHeight="1">
      <c r="A11" s="6" t="s">
        <v>40</v>
      </c>
      <c r="B11" s="58">
        <v>0</v>
      </c>
      <c r="C11" s="58">
        <v>0</v>
      </c>
      <c r="D11" s="58">
        <f>C11+B11</f>
        <v>0</v>
      </c>
      <c r="E11" s="58">
        <v>177</v>
      </c>
      <c r="F11" s="58">
        <v>207</v>
      </c>
      <c r="G11" s="58">
        <f>F11+E11</f>
        <v>384</v>
      </c>
      <c r="H11" s="59">
        <f>G11+D11</f>
        <v>384</v>
      </c>
    </row>
    <row r="12" spans="1:8" ht="12.75" customHeight="1">
      <c r="A12" s="29"/>
      <c r="B12" s="10"/>
      <c r="C12" s="10"/>
      <c r="D12" s="10"/>
      <c r="E12" s="10"/>
      <c r="F12" s="10"/>
      <c r="G12" s="10"/>
      <c r="H12" s="12"/>
    </row>
    <row r="14" spans="1:5" ht="12.75" customHeight="1">
      <c r="A14" s="29"/>
      <c r="B14"/>
      <c r="C14"/>
      <c r="D14"/>
      <c r="E14"/>
    </row>
    <row r="15" spans="1:8" s="32" customFormat="1" ht="12.75" customHeight="1">
      <c r="A15" s="33" t="s">
        <v>25</v>
      </c>
      <c r="B15" s="48" t="s">
        <v>13</v>
      </c>
      <c r="C15" s="48" t="s">
        <v>13</v>
      </c>
      <c r="D15" s="48" t="s">
        <v>6</v>
      </c>
      <c r="E15" s="48" t="s">
        <v>16</v>
      </c>
      <c r="F15" s="48" t="s">
        <v>26</v>
      </c>
      <c r="G15" s="48" t="s">
        <v>27</v>
      </c>
      <c r="H15" s="42" t="s">
        <v>7</v>
      </c>
    </row>
    <row r="16" spans="2:8" s="32" customFormat="1" ht="12.75" customHeight="1">
      <c r="B16" s="43" t="s">
        <v>28</v>
      </c>
      <c r="C16" s="43" t="s">
        <v>29</v>
      </c>
      <c r="D16" s="43" t="s">
        <v>13</v>
      </c>
      <c r="E16" s="43" t="s">
        <v>23</v>
      </c>
      <c r="F16" s="43" t="s">
        <v>24</v>
      </c>
      <c r="G16" s="43" t="s">
        <v>16</v>
      </c>
      <c r="H16" s="45" t="s">
        <v>6</v>
      </c>
    </row>
    <row r="17" spans="2:8" ht="12.75" customHeight="1">
      <c r="B17" s="13"/>
      <c r="C17" s="13"/>
      <c r="D17" s="13"/>
      <c r="E17" s="13"/>
      <c r="F17" s="13"/>
      <c r="G17" s="13"/>
      <c r="H17" s="15"/>
    </row>
    <row r="18" spans="1:8" ht="12.75" customHeight="1">
      <c r="A18" s="6" t="s">
        <v>11</v>
      </c>
      <c r="B18" s="25">
        <v>0</v>
      </c>
      <c r="C18" s="25">
        <v>0</v>
      </c>
      <c r="D18" s="25">
        <f>C18+B18</f>
        <v>0</v>
      </c>
      <c r="E18" s="25">
        <v>1244.88</v>
      </c>
      <c r="F18" s="25">
        <v>1689.6</v>
      </c>
      <c r="G18" s="25">
        <f>F18+E18</f>
        <v>2934.48</v>
      </c>
      <c r="H18" s="26">
        <f>G18+D18</f>
        <v>2934.48</v>
      </c>
    </row>
    <row r="19" spans="1:8" ht="12.75" customHeight="1">
      <c r="A19" s="6" t="s">
        <v>35</v>
      </c>
      <c r="B19" s="25">
        <v>0</v>
      </c>
      <c r="C19" s="25">
        <v>0</v>
      </c>
      <c r="D19" s="25">
        <f>C19+B19</f>
        <v>0</v>
      </c>
      <c r="E19" s="25">
        <v>1310.4</v>
      </c>
      <c r="F19" s="25">
        <v>2904</v>
      </c>
      <c r="G19" s="25">
        <f>F19+E19</f>
        <v>4214.4</v>
      </c>
      <c r="H19" s="26">
        <f>G19+D19</f>
        <v>4214.4</v>
      </c>
    </row>
    <row r="20" spans="1:8" ht="12.75" customHeight="1">
      <c r="A20" s="6" t="s">
        <v>38</v>
      </c>
      <c r="B20" s="25">
        <v>0</v>
      </c>
      <c r="C20" s="25">
        <v>0</v>
      </c>
      <c r="D20" s="25">
        <f>C20+B20</f>
        <v>0</v>
      </c>
      <c r="E20" s="25">
        <v>1572.48</v>
      </c>
      <c r="F20" s="25">
        <v>2217.6</v>
      </c>
      <c r="G20" s="25">
        <f>F20+E20</f>
        <v>3790.08</v>
      </c>
      <c r="H20" s="26">
        <f>G20+D20</f>
        <v>3790.08</v>
      </c>
    </row>
    <row r="21" spans="1:8" ht="12.75" customHeight="1">
      <c r="A21" s="6" t="s">
        <v>39</v>
      </c>
      <c r="B21" s="25">
        <v>0</v>
      </c>
      <c r="C21" s="25">
        <v>0</v>
      </c>
      <c r="D21" s="25">
        <f>C21+B21</f>
        <v>0</v>
      </c>
      <c r="E21" s="25">
        <v>851.76</v>
      </c>
      <c r="F21" s="25">
        <v>3537.6</v>
      </c>
      <c r="G21" s="25">
        <f>F21+E21</f>
        <v>4389.36</v>
      </c>
      <c r="H21" s="26">
        <f>G21+D21</f>
        <v>4389.36</v>
      </c>
    </row>
    <row r="22" spans="1:8" ht="12.75" customHeight="1">
      <c r="A22" s="6" t="s">
        <v>40</v>
      </c>
      <c r="B22" s="25">
        <v>0</v>
      </c>
      <c r="C22" s="25">
        <v>0</v>
      </c>
      <c r="D22" s="25">
        <f>C22+B22</f>
        <v>0</v>
      </c>
      <c r="E22" s="25">
        <v>966.42</v>
      </c>
      <c r="F22" s="25">
        <v>3643.2</v>
      </c>
      <c r="G22" s="25">
        <f>F22+E22</f>
        <v>4609.62</v>
      </c>
      <c r="H22" s="26">
        <f>G22+D22</f>
        <v>4609.62</v>
      </c>
    </row>
    <row r="23" spans="1:8" ht="12.75" customHeight="1">
      <c r="A23" s="29"/>
      <c r="B23" s="10"/>
      <c r="C23" s="10"/>
      <c r="D23" s="10"/>
      <c r="E23" s="10"/>
      <c r="F23" s="10"/>
      <c r="G23" s="10"/>
      <c r="H23" s="12"/>
    </row>
    <row r="24" spans="6:8" ht="12.75" customHeight="1">
      <c r="F24"/>
      <c r="G24"/>
      <c r="H24"/>
    </row>
    <row r="25" ht="12" customHeight="1">
      <c r="A25" s="28" t="s">
        <v>37</v>
      </c>
    </row>
    <row r="33" s="17" customFormat="1" ht="12.75" customHeight="1">
      <c r="A33" s="30"/>
    </row>
    <row r="52" s="17" customFormat="1" ht="12.75" customHeight="1">
      <c r="A52" s="30"/>
    </row>
    <row r="83" s="17" customFormat="1" ht="12.75" customHeight="1">
      <c r="A83" s="30"/>
    </row>
    <row r="117" s="17" customFormat="1" ht="12.75" customHeight="1">
      <c r="A117" s="30"/>
    </row>
    <row r="150" s="17" customFormat="1" ht="12.75" customHeight="1">
      <c r="A150" s="30"/>
    </row>
    <row r="162" s="17" customFormat="1" ht="12.75" customHeight="1">
      <c r="A162" s="30"/>
    </row>
    <row r="171" s="17" customFormat="1" ht="12.75" customHeight="1">
      <c r="A171" s="30"/>
    </row>
  </sheetData>
  <printOptions horizontalCentered="1"/>
  <pageMargins left="0.25" right="0.25" top="0.7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8"/>
  <sheetViews>
    <sheetView workbookViewId="0" topLeftCell="A1">
      <selection activeCell="A2" sqref="A2"/>
    </sheetView>
  </sheetViews>
  <sheetFormatPr defaultColWidth="9.140625" defaultRowHeight="10.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0.5" customHeight="1">
      <c r="A1" s="62" t="s">
        <v>46</v>
      </c>
    </row>
    <row r="2" ht="10.5" customHeight="1">
      <c r="A2" s="18"/>
    </row>
    <row r="3" spans="1:16" s="28" customFormat="1" ht="10.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0.5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0.5" customHeight="1">
      <c r="A6" s="6" t="s">
        <v>11</v>
      </c>
      <c r="B6" s="51">
        <v>6</v>
      </c>
      <c r="C6" s="52">
        <v>5</v>
      </c>
      <c r="D6" s="51">
        <v>1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1</v>
      </c>
      <c r="L6" s="51">
        <v>1</v>
      </c>
      <c r="M6" s="52">
        <v>0</v>
      </c>
      <c r="N6" s="51">
        <f aca="true" t="shared" si="0" ref="N6:O10">L6+J6+H6+F6+D6+B6</f>
        <v>8</v>
      </c>
      <c r="O6" s="52">
        <f t="shared" si="0"/>
        <v>6</v>
      </c>
      <c r="P6" s="53">
        <f>O6+N6</f>
        <v>14</v>
      </c>
    </row>
    <row r="7" spans="1:16" ht="10.5" customHeight="1">
      <c r="A7" s="6" t="s">
        <v>35</v>
      </c>
      <c r="B7" s="51">
        <v>7</v>
      </c>
      <c r="C7" s="52">
        <v>5</v>
      </c>
      <c r="D7" s="51">
        <v>1</v>
      </c>
      <c r="E7" s="52">
        <v>2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1</v>
      </c>
      <c r="M7" s="52">
        <v>0</v>
      </c>
      <c r="N7" s="51">
        <f t="shared" si="0"/>
        <v>9</v>
      </c>
      <c r="O7" s="52">
        <f t="shared" si="0"/>
        <v>7</v>
      </c>
      <c r="P7" s="53">
        <f>O7+N7</f>
        <v>16</v>
      </c>
    </row>
    <row r="8" spans="1:16" ht="10.5" customHeight="1">
      <c r="A8" s="6" t="s">
        <v>38</v>
      </c>
      <c r="B8" s="51">
        <v>3</v>
      </c>
      <c r="C8" s="52">
        <v>6</v>
      </c>
      <c r="D8" s="51">
        <v>1</v>
      </c>
      <c r="E8" s="52">
        <v>2</v>
      </c>
      <c r="F8" s="51">
        <v>1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f t="shared" si="0"/>
        <v>5</v>
      </c>
      <c r="O8" s="52">
        <f t="shared" si="0"/>
        <v>8</v>
      </c>
      <c r="P8" s="53">
        <f>O8+N8</f>
        <v>13</v>
      </c>
    </row>
    <row r="9" spans="1:16" ht="10.5" customHeight="1">
      <c r="A9" s="6" t="s">
        <v>39</v>
      </c>
      <c r="B9" s="51">
        <v>6</v>
      </c>
      <c r="C9" s="52">
        <v>7</v>
      </c>
      <c r="D9" s="51">
        <v>0</v>
      </c>
      <c r="E9" s="52">
        <v>0</v>
      </c>
      <c r="F9" s="51">
        <v>0</v>
      </c>
      <c r="G9" s="52">
        <v>0</v>
      </c>
      <c r="H9" s="51">
        <v>1</v>
      </c>
      <c r="I9" s="52">
        <v>0</v>
      </c>
      <c r="J9" s="51">
        <v>0</v>
      </c>
      <c r="K9" s="52">
        <v>0</v>
      </c>
      <c r="L9" s="51">
        <v>1</v>
      </c>
      <c r="M9" s="52">
        <v>0</v>
      </c>
      <c r="N9" s="51">
        <f t="shared" si="0"/>
        <v>8</v>
      </c>
      <c r="O9" s="52">
        <f t="shared" si="0"/>
        <v>7</v>
      </c>
      <c r="P9" s="53">
        <f>O9+N9</f>
        <v>15</v>
      </c>
    </row>
    <row r="10" spans="1:16" ht="10.5" customHeight="1">
      <c r="A10" s="6" t="s">
        <v>40</v>
      </c>
      <c r="B10" s="51">
        <v>4</v>
      </c>
      <c r="C10" s="52">
        <v>4</v>
      </c>
      <c r="D10" s="51">
        <v>1</v>
      </c>
      <c r="E10" s="52">
        <v>3</v>
      </c>
      <c r="F10" s="51">
        <v>1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2</v>
      </c>
      <c r="M10" s="52">
        <v>1</v>
      </c>
      <c r="N10" s="51">
        <f t="shared" si="0"/>
        <v>8</v>
      </c>
      <c r="O10" s="52">
        <f t="shared" si="0"/>
        <v>8</v>
      </c>
      <c r="P10" s="53">
        <f>O10+N10</f>
        <v>16</v>
      </c>
    </row>
    <row r="11" spans="2:16" ht="10.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2" spans="2:16" ht="10.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28" customFormat="1" ht="10.5" customHeight="1">
      <c r="A13" s="29"/>
      <c r="B13" s="49" t="s">
        <v>0</v>
      </c>
      <c r="C13" s="50"/>
      <c r="D13" s="49" t="s">
        <v>1</v>
      </c>
      <c r="E13" s="50"/>
      <c r="F13" s="49" t="s">
        <v>2</v>
      </c>
      <c r="G13" s="50"/>
      <c r="H13" s="49" t="s">
        <v>3</v>
      </c>
      <c r="I13" s="50"/>
      <c r="J13" s="49" t="s">
        <v>4</v>
      </c>
      <c r="K13" s="50"/>
      <c r="L13" s="49" t="s">
        <v>5</v>
      </c>
      <c r="M13" s="50"/>
      <c r="N13" s="49" t="s">
        <v>6</v>
      </c>
      <c r="O13" s="50"/>
      <c r="P13" s="38" t="s">
        <v>7</v>
      </c>
    </row>
    <row r="14" spans="1:16" s="28" customFormat="1" ht="10.5" customHeight="1">
      <c r="A14" s="6" t="s">
        <v>12</v>
      </c>
      <c r="B14" s="39" t="s">
        <v>9</v>
      </c>
      <c r="C14" s="40" t="s">
        <v>10</v>
      </c>
      <c r="D14" s="39" t="s">
        <v>9</v>
      </c>
      <c r="E14" s="40" t="s">
        <v>10</v>
      </c>
      <c r="F14" s="39" t="s">
        <v>9</v>
      </c>
      <c r="G14" s="40" t="s">
        <v>10</v>
      </c>
      <c r="H14" s="39" t="s">
        <v>9</v>
      </c>
      <c r="I14" s="40" t="s">
        <v>10</v>
      </c>
      <c r="J14" s="39" t="s">
        <v>9</v>
      </c>
      <c r="K14" s="40" t="s">
        <v>10</v>
      </c>
      <c r="L14" s="39" t="s">
        <v>9</v>
      </c>
      <c r="M14" s="40" t="s">
        <v>10</v>
      </c>
      <c r="N14" s="39" t="s">
        <v>9</v>
      </c>
      <c r="O14" s="40" t="s">
        <v>10</v>
      </c>
      <c r="P14" s="41" t="s">
        <v>6</v>
      </c>
    </row>
    <row r="15" spans="1:16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9"/>
    </row>
    <row r="16" spans="1:16" ht="10.5" customHeight="1">
      <c r="A16" s="6" t="s">
        <v>11</v>
      </c>
      <c r="B16" s="51">
        <v>9</v>
      </c>
      <c r="C16" s="52">
        <v>7</v>
      </c>
      <c r="D16" s="51">
        <v>0</v>
      </c>
      <c r="E16" s="52">
        <v>1</v>
      </c>
      <c r="F16" s="51">
        <v>0</v>
      </c>
      <c r="G16" s="52">
        <v>0</v>
      </c>
      <c r="H16" s="51">
        <v>2</v>
      </c>
      <c r="I16" s="52">
        <v>0</v>
      </c>
      <c r="J16" s="51">
        <v>0</v>
      </c>
      <c r="K16" s="52">
        <v>0</v>
      </c>
      <c r="L16" s="51">
        <v>2</v>
      </c>
      <c r="M16" s="52">
        <v>0</v>
      </c>
      <c r="N16" s="51">
        <f aca="true" t="shared" si="1" ref="N16:O20">L16+J16+H16+F16+D16+B16</f>
        <v>13</v>
      </c>
      <c r="O16" s="52">
        <f t="shared" si="1"/>
        <v>8</v>
      </c>
      <c r="P16" s="53">
        <f>O16+N16</f>
        <v>21</v>
      </c>
    </row>
    <row r="17" spans="1:16" ht="10.5" customHeight="1">
      <c r="A17" s="6" t="s">
        <v>35</v>
      </c>
      <c r="B17" s="51">
        <v>20</v>
      </c>
      <c r="C17" s="52">
        <v>7</v>
      </c>
      <c r="D17" s="51">
        <v>1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f t="shared" si="1"/>
        <v>21</v>
      </c>
      <c r="O17" s="52">
        <f t="shared" si="1"/>
        <v>7</v>
      </c>
      <c r="P17" s="53">
        <f>O17+N17</f>
        <v>28</v>
      </c>
    </row>
    <row r="18" spans="1:16" ht="10.5" customHeight="1">
      <c r="A18" s="6" t="s">
        <v>38</v>
      </c>
      <c r="B18" s="51">
        <v>17</v>
      </c>
      <c r="C18" s="52">
        <v>10</v>
      </c>
      <c r="D18" s="51">
        <v>1</v>
      </c>
      <c r="E18" s="52">
        <v>1</v>
      </c>
      <c r="F18" s="51">
        <v>0</v>
      </c>
      <c r="G18" s="52">
        <v>0</v>
      </c>
      <c r="H18" s="51">
        <v>1</v>
      </c>
      <c r="I18" s="52">
        <v>0</v>
      </c>
      <c r="J18" s="51">
        <v>0</v>
      </c>
      <c r="K18" s="52">
        <v>0</v>
      </c>
      <c r="L18" s="51">
        <v>1</v>
      </c>
      <c r="M18" s="52">
        <v>0</v>
      </c>
      <c r="N18" s="51">
        <f t="shared" si="1"/>
        <v>20</v>
      </c>
      <c r="O18" s="52">
        <f t="shared" si="1"/>
        <v>11</v>
      </c>
      <c r="P18" s="53">
        <f>O18+N18</f>
        <v>31</v>
      </c>
    </row>
    <row r="19" spans="1:16" ht="10.5" customHeight="1">
      <c r="A19" s="6" t="s">
        <v>39</v>
      </c>
      <c r="B19" s="51">
        <v>22</v>
      </c>
      <c r="C19" s="52">
        <v>7</v>
      </c>
      <c r="D19" s="51">
        <v>2</v>
      </c>
      <c r="E19" s="52">
        <v>0</v>
      </c>
      <c r="F19" s="51">
        <v>1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f t="shared" si="1"/>
        <v>25</v>
      </c>
      <c r="O19" s="52">
        <f t="shared" si="1"/>
        <v>7</v>
      </c>
      <c r="P19" s="53">
        <f>O19+N19</f>
        <v>32</v>
      </c>
    </row>
    <row r="20" spans="1:16" ht="10.5" customHeight="1">
      <c r="A20" s="6" t="s">
        <v>40</v>
      </c>
      <c r="B20" s="51">
        <v>12</v>
      </c>
      <c r="C20" s="52">
        <v>2</v>
      </c>
      <c r="D20" s="51">
        <v>0</v>
      </c>
      <c r="E20" s="52">
        <v>1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3</v>
      </c>
      <c r="M20" s="52">
        <v>0</v>
      </c>
      <c r="N20" s="51">
        <f t="shared" si="1"/>
        <v>15</v>
      </c>
      <c r="O20" s="52">
        <f t="shared" si="1"/>
        <v>3</v>
      </c>
      <c r="P20" s="53">
        <f>O20+N20</f>
        <v>18</v>
      </c>
    </row>
    <row r="21" spans="2:16" ht="10.5" customHeight="1"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</row>
    <row r="22" ht="10.5" customHeight="1">
      <c r="A22"/>
    </row>
    <row r="23" spans="1:16" s="28" customFormat="1" ht="10.5" customHeight="1">
      <c r="A23" s="29"/>
      <c r="B23" s="49" t="s">
        <v>0</v>
      </c>
      <c r="C23" s="50"/>
      <c r="D23" s="49" t="s">
        <v>1</v>
      </c>
      <c r="E23" s="50"/>
      <c r="F23" s="49" t="s">
        <v>2</v>
      </c>
      <c r="G23" s="50"/>
      <c r="H23" s="49" t="s">
        <v>3</v>
      </c>
      <c r="I23" s="50"/>
      <c r="J23" s="49" t="s">
        <v>4</v>
      </c>
      <c r="K23" s="50"/>
      <c r="L23" s="49" t="s">
        <v>5</v>
      </c>
      <c r="M23" s="50"/>
      <c r="N23" s="49" t="s">
        <v>6</v>
      </c>
      <c r="O23" s="50"/>
      <c r="P23" s="38" t="s">
        <v>7</v>
      </c>
    </row>
    <row r="24" spans="1:16" s="28" customFormat="1" ht="10.5" customHeight="1">
      <c r="A24" s="6" t="s">
        <v>30</v>
      </c>
      <c r="B24" s="39" t="s">
        <v>9</v>
      </c>
      <c r="C24" s="40" t="s">
        <v>10</v>
      </c>
      <c r="D24" s="39" t="s">
        <v>9</v>
      </c>
      <c r="E24" s="40" t="s">
        <v>10</v>
      </c>
      <c r="F24" s="39" t="s">
        <v>9</v>
      </c>
      <c r="G24" s="40" t="s">
        <v>10</v>
      </c>
      <c r="H24" s="39" t="s">
        <v>9</v>
      </c>
      <c r="I24" s="40" t="s">
        <v>10</v>
      </c>
      <c r="J24" s="39" t="s">
        <v>9</v>
      </c>
      <c r="K24" s="40" t="s">
        <v>10</v>
      </c>
      <c r="L24" s="39" t="s">
        <v>9</v>
      </c>
      <c r="M24" s="40" t="s">
        <v>10</v>
      </c>
      <c r="N24" s="39" t="s">
        <v>9</v>
      </c>
      <c r="O24" s="40" t="s">
        <v>10</v>
      </c>
      <c r="P24" s="41" t="s">
        <v>6</v>
      </c>
    </row>
    <row r="25" spans="1:16" ht="10.5" customHeight="1">
      <c r="A25"/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  <c r="P25" s="9"/>
    </row>
    <row r="26" spans="1:16" ht="10.5" customHeight="1">
      <c r="A26" s="6" t="s">
        <v>11</v>
      </c>
      <c r="B26" s="51">
        <v>4</v>
      </c>
      <c r="C26" s="52">
        <v>0</v>
      </c>
      <c r="D26" s="51">
        <v>0</v>
      </c>
      <c r="E26" s="52">
        <v>1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f aca="true" t="shared" si="2" ref="N26:O30">L26+J26+H26+F26+D26+B26</f>
        <v>4</v>
      </c>
      <c r="O26" s="52">
        <f t="shared" si="2"/>
        <v>1</v>
      </c>
      <c r="P26" s="53">
        <f>O26+N26</f>
        <v>5</v>
      </c>
    </row>
    <row r="27" spans="1:16" ht="10.5" customHeight="1">
      <c r="A27" s="6" t="s">
        <v>35</v>
      </c>
      <c r="B27" s="51">
        <v>0</v>
      </c>
      <c r="C27" s="52">
        <v>2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1</v>
      </c>
      <c r="J27" s="51">
        <v>0</v>
      </c>
      <c r="K27" s="52">
        <v>0</v>
      </c>
      <c r="L27" s="51">
        <v>1</v>
      </c>
      <c r="M27" s="52">
        <v>0</v>
      </c>
      <c r="N27" s="51">
        <f t="shared" si="2"/>
        <v>1</v>
      </c>
      <c r="O27" s="52">
        <f t="shared" si="2"/>
        <v>3</v>
      </c>
      <c r="P27" s="53">
        <f>O27+N27</f>
        <v>4</v>
      </c>
    </row>
    <row r="28" spans="1:16" ht="10.5" customHeight="1">
      <c r="A28" s="6" t="s">
        <v>38</v>
      </c>
      <c r="B28" s="51">
        <v>2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f t="shared" si="2"/>
        <v>2</v>
      </c>
      <c r="O28" s="52">
        <f t="shared" si="2"/>
        <v>0</v>
      </c>
      <c r="P28" s="53">
        <f>O28+N28</f>
        <v>2</v>
      </c>
    </row>
    <row r="29" spans="1:16" ht="10.5" customHeight="1">
      <c r="A29" s="6" t="s">
        <v>39</v>
      </c>
      <c r="B29" s="51">
        <v>3</v>
      </c>
      <c r="C29" s="52">
        <v>1</v>
      </c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1</v>
      </c>
      <c r="M29" s="52">
        <v>0</v>
      </c>
      <c r="N29" s="51">
        <f t="shared" si="2"/>
        <v>4</v>
      </c>
      <c r="O29" s="52">
        <f t="shared" si="2"/>
        <v>1</v>
      </c>
      <c r="P29" s="53">
        <f>O29+N29</f>
        <v>5</v>
      </c>
    </row>
    <row r="30" spans="1:16" ht="10.5" customHeight="1">
      <c r="A30" s="6" t="s">
        <v>40</v>
      </c>
      <c r="B30" s="51">
        <v>1</v>
      </c>
      <c r="C30" s="52">
        <v>0</v>
      </c>
      <c r="D30" s="51">
        <v>1</v>
      </c>
      <c r="E30" s="52">
        <v>1</v>
      </c>
      <c r="F30" s="51">
        <v>0</v>
      </c>
      <c r="G30" s="52">
        <v>0</v>
      </c>
      <c r="H30" s="51">
        <v>0</v>
      </c>
      <c r="I30" s="52">
        <v>0</v>
      </c>
      <c r="J30" s="51">
        <v>0</v>
      </c>
      <c r="K30" s="52">
        <v>0</v>
      </c>
      <c r="L30" s="51">
        <v>0</v>
      </c>
      <c r="M30" s="52">
        <v>0</v>
      </c>
      <c r="N30" s="51">
        <f t="shared" si="2"/>
        <v>2</v>
      </c>
      <c r="O30" s="52">
        <f t="shared" si="2"/>
        <v>1</v>
      </c>
      <c r="P30" s="53">
        <f>O30+N30</f>
        <v>3</v>
      </c>
    </row>
    <row r="31" spans="2:16" ht="10.5" customHeight="1"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2"/>
    </row>
    <row r="32" ht="10.5" customHeight="1">
      <c r="A32"/>
    </row>
    <row r="33" ht="10.5" customHeight="1">
      <c r="A33" s="6" t="s">
        <v>13</v>
      </c>
    </row>
    <row r="34" spans="1:16" s="32" customFormat="1" ht="10.5" customHeight="1">
      <c r="A34" s="33" t="s">
        <v>14</v>
      </c>
      <c r="B34" s="49" t="s">
        <v>0</v>
      </c>
      <c r="C34" s="50"/>
      <c r="D34" s="49" t="s">
        <v>1</v>
      </c>
      <c r="E34" s="50"/>
      <c r="F34" s="49" t="s">
        <v>2</v>
      </c>
      <c r="G34" s="50"/>
      <c r="H34" s="49" t="s">
        <v>3</v>
      </c>
      <c r="I34" s="50"/>
      <c r="J34" s="49" t="s">
        <v>4</v>
      </c>
      <c r="K34" s="50"/>
      <c r="L34" s="49" t="s">
        <v>5</v>
      </c>
      <c r="M34" s="50"/>
      <c r="N34" s="49" t="s">
        <v>6</v>
      </c>
      <c r="O34" s="50"/>
      <c r="P34" s="38" t="s">
        <v>7</v>
      </c>
    </row>
    <row r="35" spans="1:16" s="32" customFormat="1" ht="10.5" customHeight="1">
      <c r="A35" s="33" t="s">
        <v>15</v>
      </c>
      <c r="B35" s="43" t="s">
        <v>9</v>
      </c>
      <c r="C35" s="44" t="s">
        <v>10</v>
      </c>
      <c r="D35" s="43" t="s">
        <v>9</v>
      </c>
      <c r="E35" s="44" t="s">
        <v>10</v>
      </c>
      <c r="F35" s="43" t="s">
        <v>9</v>
      </c>
      <c r="G35" s="44" t="s">
        <v>10</v>
      </c>
      <c r="H35" s="43" t="s">
        <v>9</v>
      </c>
      <c r="I35" s="44" t="s">
        <v>10</v>
      </c>
      <c r="J35" s="43" t="s">
        <v>9</v>
      </c>
      <c r="K35" s="44" t="s">
        <v>10</v>
      </c>
      <c r="L35" s="43" t="s">
        <v>9</v>
      </c>
      <c r="M35" s="44" t="s">
        <v>10</v>
      </c>
      <c r="N35" s="43" t="s">
        <v>9</v>
      </c>
      <c r="O35" s="44" t="s">
        <v>10</v>
      </c>
      <c r="P35" s="45" t="s">
        <v>6</v>
      </c>
    </row>
    <row r="36" spans="1:16" ht="10.5" customHeight="1">
      <c r="A36" s="6"/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5"/>
    </row>
    <row r="37" spans="1:16" ht="10.5" customHeight="1">
      <c r="A37" s="6" t="s">
        <v>11</v>
      </c>
      <c r="B37" s="51">
        <v>16</v>
      </c>
      <c r="C37" s="52">
        <v>15</v>
      </c>
      <c r="D37" s="51">
        <v>4</v>
      </c>
      <c r="E37" s="52">
        <v>4</v>
      </c>
      <c r="F37" s="51">
        <v>1</v>
      </c>
      <c r="G37" s="52">
        <v>0</v>
      </c>
      <c r="H37" s="51">
        <v>1</v>
      </c>
      <c r="I37" s="52">
        <v>0</v>
      </c>
      <c r="J37" s="51">
        <v>0</v>
      </c>
      <c r="K37" s="52">
        <v>0</v>
      </c>
      <c r="L37" s="51">
        <v>1</v>
      </c>
      <c r="M37" s="52">
        <v>0</v>
      </c>
      <c r="N37" s="51">
        <f aca="true" t="shared" si="3" ref="N37:O41">L37+J37+H37+F37+D37+B37</f>
        <v>23</v>
      </c>
      <c r="O37" s="52">
        <f t="shared" si="3"/>
        <v>19</v>
      </c>
      <c r="P37" s="53">
        <f>O37+N37</f>
        <v>42</v>
      </c>
    </row>
    <row r="38" spans="1:16" s="17" customFormat="1" ht="10.5" customHeight="1">
      <c r="A38" s="16" t="s">
        <v>35</v>
      </c>
      <c r="B38" s="51">
        <v>17</v>
      </c>
      <c r="C38" s="52">
        <v>21</v>
      </c>
      <c r="D38" s="51">
        <v>3</v>
      </c>
      <c r="E38" s="52">
        <v>6</v>
      </c>
      <c r="F38" s="51">
        <v>1</v>
      </c>
      <c r="G38" s="52">
        <v>0</v>
      </c>
      <c r="H38" s="51">
        <v>1</v>
      </c>
      <c r="I38" s="52">
        <v>0</v>
      </c>
      <c r="J38" s="51">
        <v>0</v>
      </c>
      <c r="K38" s="52">
        <v>0</v>
      </c>
      <c r="L38" s="51">
        <v>1</v>
      </c>
      <c r="M38" s="52">
        <v>0</v>
      </c>
      <c r="N38" s="51">
        <f t="shared" si="3"/>
        <v>23</v>
      </c>
      <c r="O38" s="52">
        <f t="shared" si="3"/>
        <v>27</v>
      </c>
      <c r="P38" s="53">
        <f>O38+N38</f>
        <v>50</v>
      </c>
    </row>
    <row r="39" spans="1:16" s="17" customFormat="1" ht="10.5" customHeight="1">
      <c r="A39" s="16" t="s">
        <v>38</v>
      </c>
      <c r="B39" s="51">
        <v>17</v>
      </c>
      <c r="C39" s="52">
        <v>25</v>
      </c>
      <c r="D39" s="51">
        <v>5</v>
      </c>
      <c r="E39" s="52">
        <v>2</v>
      </c>
      <c r="F39" s="51">
        <v>2</v>
      </c>
      <c r="G39" s="52">
        <v>1</v>
      </c>
      <c r="H39" s="51">
        <v>1</v>
      </c>
      <c r="I39" s="52">
        <v>0</v>
      </c>
      <c r="J39" s="51">
        <v>0</v>
      </c>
      <c r="K39" s="52">
        <v>1</v>
      </c>
      <c r="L39" s="51">
        <v>2</v>
      </c>
      <c r="M39" s="52">
        <v>0</v>
      </c>
      <c r="N39" s="51">
        <f t="shared" si="3"/>
        <v>27</v>
      </c>
      <c r="O39" s="52">
        <f t="shared" si="3"/>
        <v>29</v>
      </c>
      <c r="P39" s="53">
        <f>O39+N39</f>
        <v>56</v>
      </c>
    </row>
    <row r="40" spans="1:16" s="17" customFormat="1" ht="10.5" customHeight="1">
      <c r="A40" s="16" t="s">
        <v>39</v>
      </c>
      <c r="B40" s="51">
        <v>12</v>
      </c>
      <c r="C40" s="54">
        <v>13</v>
      </c>
      <c r="D40" s="51">
        <v>2</v>
      </c>
      <c r="E40" s="54">
        <v>2</v>
      </c>
      <c r="F40" s="51">
        <v>1</v>
      </c>
      <c r="G40" s="54">
        <v>1</v>
      </c>
      <c r="H40" s="51">
        <v>1</v>
      </c>
      <c r="I40" s="54">
        <v>0</v>
      </c>
      <c r="J40" s="51">
        <v>0</v>
      </c>
      <c r="K40" s="54">
        <v>1</v>
      </c>
      <c r="L40" s="51">
        <v>3</v>
      </c>
      <c r="M40" s="54">
        <v>1</v>
      </c>
      <c r="N40" s="51">
        <f t="shared" si="3"/>
        <v>19</v>
      </c>
      <c r="O40" s="54">
        <f t="shared" si="3"/>
        <v>18</v>
      </c>
      <c r="P40" s="53">
        <f>O40+N40</f>
        <v>37</v>
      </c>
    </row>
    <row r="41" spans="1:16" s="17" customFormat="1" ht="10.5" customHeight="1">
      <c r="A41" s="16" t="s">
        <v>40</v>
      </c>
      <c r="B41" s="51">
        <v>17</v>
      </c>
      <c r="C41" s="54">
        <v>17</v>
      </c>
      <c r="D41" s="51">
        <v>3</v>
      </c>
      <c r="E41" s="54">
        <v>6</v>
      </c>
      <c r="F41" s="51">
        <v>2</v>
      </c>
      <c r="G41" s="54">
        <v>2</v>
      </c>
      <c r="H41" s="51">
        <v>1</v>
      </c>
      <c r="I41" s="54">
        <v>0</v>
      </c>
      <c r="J41" s="51">
        <v>0</v>
      </c>
      <c r="K41" s="54">
        <v>3</v>
      </c>
      <c r="L41" s="51">
        <v>4</v>
      </c>
      <c r="M41" s="54">
        <v>1</v>
      </c>
      <c r="N41" s="51">
        <f t="shared" si="3"/>
        <v>27</v>
      </c>
      <c r="O41" s="54">
        <f t="shared" si="3"/>
        <v>29</v>
      </c>
      <c r="P41" s="53">
        <f>O41+N41</f>
        <v>56</v>
      </c>
    </row>
    <row r="42" spans="1:16" ht="10.5" customHeight="1">
      <c r="A42" s="6"/>
      <c r="B42" s="10"/>
      <c r="C42" s="20"/>
      <c r="D42" s="10"/>
      <c r="E42" s="20"/>
      <c r="F42" s="10"/>
      <c r="G42" s="20"/>
      <c r="H42" s="10"/>
      <c r="I42" s="20"/>
      <c r="J42" s="10"/>
      <c r="K42" s="20"/>
      <c r="L42" s="10"/>
      <c r="M42" s="20"/>
      <c r="N42" s="10"/>
      <c r="O42" s="20"/>
      <c r="P42" s="12"/>
    </row>
    <row r="44" ht="10.5" customHeight="1">
      <c r="A44" s="6" t="s">
        <v>16</v>
      </c>
    </row>
    <row r="45" spans="1:16" s="32" customFormat="1" ht="10.5" customHeight="1">
      <c r="A45" s="33" t="s">
        <v>14</v>
      </c>
      <c r="B45" s="49" t="s">
        <v>0</v>
      </c>
      <c r="C45" s="50"/>
      <c r="D45" s="49" t="s">
        <v>1</v>
      </c>
      <c r="E45" s="50"/>
      <c r="F45" s="49" t="s">
        <v>2</v>
      </c>
      <c r="G45" s="50"/>
      <c r="H45" s="49" t="s">
        <v>3</v>
      </c>
      <c r="I45" s="50"/>
      <c r="J45" s="49" t="s">
        <v>4</v>
      </c>
      <c r="K45" s="50"/>
      <c r="L45" s="49" t="s">
        <v>5</v>
      </c>
      <c r="M45" s="50"/>
      <c r="N45" s="49" t="s">
        <v>6</v>
      </c>
      <c r="O45" s="50"/>
      <c r="P45" s="38" t="s">
        <v>7</v>
      </c>
    </row>
    <row r="46" spans="1:16" s="32" customFormat="1" ht="10.5" customHeight="1">
      <c r="A46" s="33" t="s">
        <v>15</v>
      </c>
      <c r="B46" s="43" t="s">
        <v>9</v>
      </c>
      <c r="C46" s="44" t="s">
        <v>10</v>
      </c>
      <c r="D46" s="43" t="s">
        <v>9</v>
      </c>
      <c r="E46" s="44" t="s">
        <v>10</v>
      </c>
      <c r="F46" s="43" t="s">
        <v>9</v>
      </c>
      <c r="G46" s="44" t="s">
        <v>10</v>
      </c>
      <c r="H46" s="43" t="s">
        <v>9</v>
      </c>
      <c r="I46" s="44" t="s">
        <v>10</v>
      </c>
      <c r="J46" s="43" t="s">
        <v>9</v>
      </c>
      <c r="K46" s="44" t="s">
        <v>10</v>
      </c>
      <c r="L46" s="43" t="s">
        <v>9</v>
      </c>
      <c r="M46" s="44" t="s">
        <v>10</v>
      </c>
      <c r="N46" s="43" t="s">
        <v>9</v>
      </c>
      <c r="O46" s="44" t="s">
        <v>10</v>
      </c>
      <c r="P46" s="45" t="s">
        <v>6</v>
      </c>
    </row>
    <row r="47" spans="1:16" ht="10.5" customHeight="1">
      <c r="A47" s="6"/>
      <c r="B47" s="13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5"/>
    </row>
    <row r="48" spans="1:16" ht="10.5" customHeight="1">
      <c r="A48" s="6" t="s">
        <v>11</v>
      </c>
      <c r="B48" s="51">
        <f>21+93</f>
        <v>114</v>
      </c>
      <c r="C48" s="52">
        <f>11+25</f>
        <v>36</v>
      </c>
      <c r="D48" s="51">
        <f>2+3</f>
        <v>5</v>
      </c>
      <c r="E48" s="52">
        <f>2+6</f>
        <v>8</v>
      </c>
      <c r="F48" s="51">
        <f>2+1</f>
        <v>3</v>
      </c>
      <c r="G48" s="52">
        <v>0</v>
      </c>
      <c r="H48" s="51">
        <f>1+3</f>
        <v>4</v>
      </c>
      <c r="I48" s="52">
        <v>1</v>
      </c>
      <c r="J48" s="51">
        <f>0+2</f>
        <v>2</v>
      </c>
      <c r="K48" s="52">
        <v>0</v>
      </c>
      <c r="L48" s="51">
        <v>4</v>
      </c>
      <c r="M48" s="52">
        <v>1</v>
      </c>
      <c r="N48" s="51">
        <f aca="true" t="shared" si="4" ref="N48:O52">L48+J48+H48+F48+D48+B48</f>
        <v>132</v>
      </c>
      <c r="O48" s="52">
        <f t="shared" si="4"/>
        <v>46</v>
      </c>
      <c r="P48" s="53">
        <f>O48+N48</f>
        <v>178</v>
      </c>
    </row>
    <row r="49" spans="1:16" s="17" customFormat="1" ht="10.5" customHeight="1">
      <c r="A49" s="16" t="s">
        <v>35</v>
      </c>
      <c r="B49" s="51">
        <v>121</v>
      </c>
      <c r="C49" s="52">
        <v>33</v>
      </c>
      <c r="D49" s="51">
        <v>4</v>
      </c>
      <c r="E49" s="52">
        <v>5</v>
      </c>
      <c r="F49" s="51">
        <v>2</v>
      </c>
      <c r="G49" s="52">
        <v>0</v>
      </c>
      <c r="H49" s="51">
        <v>4</v>
      </c>
      <c r="I49" s="52">
        <v>1</v>
      </c>
      <c r="J49" s="51">
        <v>1</v>
      </c>
      <c r="K49" s="52">
        <v>1</v>
      </c>
      <c r="L49" s="51">
        <v>4</v>
      </c>
      <c r="M49" s="52">
        <v>0</v>
      </c>
      <c r="N49" s="51">
        <f t="shared" si="4"/>
        <v>136</v>
      </c>
      <c r="O49" s="52">
        <f t="shared" si="4"/>
        <v>40</v>
      </c>
      <c r="P49" s="53">
        <f>O49+N49</f>
        <v>176</v>
      </c>
    </row>
    <row r="50" spans="1:16" s="17" customFormat="1" ht="10.5" customHeight="1">
      <c r="A50" s="16" t="s">
        <v>38</v>
      </c>
      <c r="B50" s="51">
        <v>133</v>
      </c>
      <c r="C50" s="52">
        <v>31</v>
      </c>
      <c r="D50" s="51">
        <v>10</v>
      </c>
      <c r="E50" s="52">
        <v>4</v>
      </c>
      <c r="F50" s="51">
        <v>3</v>
      </c>
      <c r="G50" s="52">
        <v>0</v>
      </c>
      <c r="H50" s="51">
        <v>1</v>
      </c>
      <c r="I50" s="52">
        <v>1</v>
      </c>
      <c r="J50" s="51">
        <v>2</v>
      </c>
      <c r="K50" s="52">
        <v>0</v>
      </c>
      <c r="L50" s="51">
        <v>3</v>
      </c>
      <c r="M50" s="52">
        <v>0</v>
      </c>
      <c r="N50" s="51">
        <f t="shared" si="4"/>
        <v>152</v>
      </c>
      <c r="O50" s="52">
        <f t="shared" si="4"/>
        <v>36</v>
      </c>
      <c r="P50" s="53">
        <f>O50+N50</f>
        <v>188</v>
      </c>
    </row>
    <row r="51" spans="1:16" s="17" customFormat="1" ht="10.5" customHeight="1">
      <c r="A51" s="16" t="s">
        <v>39</v>
      </c>
      <c r="B51" s="51">
        <v>131</v>
      </c>
      <c r="C51" s="54">
        <v>30</v>
      </c>
      <c r="D51" s="51">
        <v>11</v>
      </c>
      <c r="E51" s="54">
        <v>7</v>
      </c>
      <c r="F51" s="51">
        <v>3</v>
      </c>
      <c r="G51" s="54">
        <v>0</v>
      </c>
      <c r="H51" s="51">
        <v>4</v>
      </c>
      <c r="I51" s="54">
        <v>1</v>
      </c>
      <c r="J51" s="51">
        <v>0</v>
      </c>
      <c r="K51" s="54">
        <v>0</v>
      </c>
      <c r="L51" s="51">
        <v>3</v>
      </c>
      <c r="M51" s="54">
        <v>0</v>
      </c>
      <c r="N51" s="51">
        <f t="shared" si="4"/>
        <v>152</v>
      </c>
      <c r="O51" s="54">
        <f t="shared" si="4"/>
        <v>38</v>
      </c>
      <c r="P51" s="53">
        <f>O51+N51</f>
        <v>190</v>
      </c>
    </row>
    <row r="52" spans="1:16" s="17" customFormat="1" ht="10.5" customHeight="1">
      <c r="A52" s="16" t="s">
        <v>40</v>
      </c>
      <c r="B52" s="51">
        <v>111</v>
      </c>
      <c r="C52" s="54">
        <v>31</v>
      </c>
      <c r="D52" s="51">
        <v>8</v>
      </c>
      <c r="E52" s="54">
        <v>10</v>
      </c>
      <c r="F52" s="51">
        <v>2</v>
      </c>
      <c r="G52" s="54">
        <v>0</v>
      </c>
      <c r="H52" s="51">
        <v>4</v>
      </c>
      <c r="I52" s="54">
        <v>2</v>
      </c>
      <c r="J52" s="51">
        <v>0</v>
      </c>
      <c r="K52" s="54">
        <v>1</v>
      </c>
      <c r="L52" s="51">
        <v>8</v>
      </c>
      <c r="M52" s="54">
        <v>1</v>
      </c>
      <c r="N52" s="51">
        <f t="shared" si="4"/>
        <v>133</v>
      </c>
      <c r="O52" s="54">
        <f t="shared" si="4"/>
        <v>45</v>
      </c>
      <c r="P52" s="53">
        <f>O52+N52</f>
        <v>178</v>
      </c>
    </row>
    <row r="53" spans="2:16" ht="10.5" customHeight="1">
      <c r="B53" s="10"/>
      <c r="C53" s="20"/>
      <c r="D53" s="10"/>
      <c r="E53" s="20"/>
      <c r="F53" s="10"/>
      <c r="G53" s="20"/>
      <c r="H53" s="10"/>
      <c r="I53" s="20"/>
      <c r="J53" s="10"/>
      <c r="K53" s="20"/>
      <c r="L53" s="10"/>
      <c r="M53" s="20"/>
      <c r="N53" s="10"/>
      <c r="O53" s="20"/>
      <c r="P53" s="12"/>
    </row>
    <row r="91" spans="1:16" s="17" customFormat="1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101" spans="1:16" s="17" customFormat="1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43" spans="1:16" s="17" customFormat="1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85" spans="1:16" s="17" customFormat="1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95" spans="1:16" s="17" customFormat="1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208" spans="1:16" s="17" customFormat="1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38" spans="1:16" s="17" customFormat="1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48" spans="1:16" s="17" customFormat="1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58" spans="1:16" s="17" customFormat="1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</sheetData>
  <printOptions horizontalCentered="1"/>
  <pageMargins left="0.25" right="0.25" top="0.2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workbookViewId="0" topLeftCell="A1">
      <selection activeCell="A1" sqref="A1"/>
    </sheetView>
  </sheetViews>
  <sheetFormatPr defaultColWidth="9.140625" defaultRowHeight="12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" customHeight="1">
      <c r="A1" s="62" t="s">
        <v>46</v>
      </c>
      <c r="B1" s="17"/>
      <c r="C1" s="17"/>
      <c r="D1" s="17"/>
      <c r="E1" s="17"/>
      <c r="F1"/>
      <c r="G1"/>
      <c r="H1"/>
    </row>
    <row r="2" spans="1:8" ht="12" customHeight="1">
      <c r="A2" s="1"/>
      <c r="B2" s="17"/>
      <c r="C2" s="17"/>
      <c r="D2" s="17"/>
      <c r="E2" s="17"/>
      <c r="F2"/>
      <c r="G2"/>
      <c r="H2"/>
    </row>
    <row r="3" spans="1:8" ht="12" customHeight="1">
      <c r="A3" s="6" t="s">
        <v>13</v>
      </c>
      <c r="F3"/>
      <c r="G3"/>
      <c r="H3"/>
    </row>
    <row r="4" spans="1:7" s="28" customFormat="1" ht="12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" customHeight="1">
      <c r="B5" s="9"/>
      <c r="C5" s="9"/>
      <c r="D5" s="9"/>
      <c r="E5"/>
      <c r="F5"/>
      <c r="G5"/>
    </row>
    <row r="6" spans="1:7" ht="12" customHeight="1">
      <c r="A6" s="6" t="s">
        <v>11</v>
      </c>
      <c r="B6" s="15">
        <v>42</v>
      </c>
      <c r="C6" s="15">
        <v>50</v>
      </c>
      <c r="D6" s="15">
        <v>38</v>
      </c>
      <c r="E6"/>
      <c r="F6"/>
      <c r="G6"/>
    </row>
    <row r="7" spans="1:7" s="17" customFormat="1" ht="12" customHeight="1">
      <c r="A7" s="16" t="s">
        <v>35</v>
      </c>
      <c r="B7" s="15">
        <v>50</v>
      </c>
      <c r="C7" s="15">
        <v>46</v>
      </c>
      <c r="D7" s="15">
        <v>32</v>
      </c>
      <c r="E7" s="27"/>
      <c r="F7" s="27"/>
      <c r="G7" s="27"/>
    </row>
    <row r="8" spans="1:7" s="17" customFormat="1" ht="12" customHeight="1">
      <c r="A8" s="16" t="s">
        <v>38</v>
      </c>
      <c r="B8" s="15">
        <v>56</v>
      </c>
      <c r="C8" s="15">
        <v>48</v>
      </c>
      <c r="D8" s="15">
        <v>33</v>
      </c>
      <c r="E8" s="27"/>
      <c r="F8" s="27"/>
      <c r="G8" s="27"/>
    </row>
    <row r="9" spans="1:7" s="17" customFormat="1" ht="12" customHeight="1">
      <c r="A9" s="16" t="s">
        <v>39</v>
      </c>
      <c r="B9" s="13">
        <v>37</v>
      </c>
      <c r="C9" s="13">
        <v>46</v>
      </c>
      <c r="D9" s="15">
        <v>35</v>
      </c>
      <c r="E9" s="27"/>
      <c r="F9" s="27"/>
      <c r="G9" s="27"/>
    </row>
    <row r="10" spans="1:7" s="17" customFormat="1" ht="12" customHeight="1">
      <c r="A10" s="16" t="s">
        <v>40</v>
      </c>
      <c r="B10" s="13">
        <f>ISE!P41</f>
        <v>56</v>
      </c>
      <c r="C10" s="13">
        <v>50</v>
      </c>
      <c r="D10" s="15">
        <v>31</v>
      </c>
      <c r="E10" s="27"/>
      <c r="F10" s="27"/>
      <c r="G10" s="27"/>
    </row>
    <row r="11" spans="1:7" ht="12" customHeight="1">
      <c r="A11" s="6"/>
      <c r="B11" s="10"/>
      <c r="C11" s="10"/>
      <c r="D11" s="12"/>
      <c r="E11"/>
      <c r="F11"/>
      <c r="G11"/>
    </row>
    <row r="12" ht="12" customHeight="1">
      <c r="A12" s="29"/>
    </row>
    <row r="13" ht="12" customHeight="1">
      <c r="A13" s="6" t="s">
        <v>16</v>
      </c>
    </row>
    <row r="14" spans="1:4" s="32" customFormat="1" ht="12" customHeight="1">
      <c r="A14" s="33" t="s">
        <v>14</v>
      </c>
      <c r="B14" s="46" t="s">
        <v>17</v>
      </c>
      <c r="C14" s="46" t="s">
        <v>18</v>
      </c>
      <c r="D14" s="46" t="s">
        <v>19</v>
      </c>
    </row>
    <row r="15" spans="2:4" ht="12" customHeight="1">
      <c r="B15" s="9"/>
      <c r="C15" s="9"/>
      <c r="D15" s="9"/>
    </row>
    <row r="16" spans="1:4" ht="12" customHeight="1">
      <c r="A16" s="6" t="s">
        <v>11</v>
      </c>
      <c r="B16" s="15">
        <f>45+133</f>
        <v>178</v>
      </c>
      <c r="C16" s="15">
        <f>39+131</f>
        <v>170</v>
      </c>
      <c r="D16" s="15">
        <f>43+78</f>
        <v>121</v>
      </c>
    </row>
    <row r="17" spans="1:4" ht="12" customHeight="1">
      <c r="A17" s="6" t="s">
        <v>35</v>
      </c>
      <c r="B17" s="15">
        <v>176</v>
      </c>
      <c r="C17" s="15">
        <v>174</v>
      </c>
      <c r="D17" s="15">
        <v>115</v>
      </c>
    </row>
    <row r="18" spans="1:4" s="17" customFormat="1" ht="12" customHeight="1">
      <c r="A18" s="16" t="s">
        <v>38</v>
      </c>
      <c r="B18" s="15">
        <v>188</v>
      </c>
      <c r="C18" s="15">
        <v>186</v>
      </c>
      <c r="D18" s="15">
        <v>144</v>
      </c>
    </row>
    <row r="19" spans="1:4" s="17" customFormat="1" ht="12" customHeight="1">
      <c r="A19" s="16" t="s">
        <v>39</v>
      </c>
      <c r="B19" s="13">
        <v>190</v>
      </c>
      <c r="C19" s="13">
        <v>181</v>
      </c>
      <c r="D19" s="15">
        <v>136</v>
      </c>
    </row>
    <row r="20" spans="1:4" s="17" customFormat="1" ht="12" customHeight="1">
      <c r="A20" s="16" t="s">
        <v>40</v>
      </c>
      <c r="B20" s="13">
        <f>ISE!P52</f>
        <v>178</v>
      </c>
      <c r="C20" s="13">
        <v>176</v>
      </c>
      <c r="D20" s="15">
        <v>140</v>
      </c>
    </row>
    <row r="21" spans="1:4" ht="12" customHeight="1">
      <c r="A21" s="6"/>
      <c r="B21" s="10"/>
      <c r="C21" s="10"/>
      <c r="D21" s="12"/>
    </row>
    <row r="22" ht="12" customHeight="1">
      <c r="A22" s="29"/>
    </row>
    <row r="23" spans="1:8" s="32" customFormat="1" ht="12" customHeight="1">
      <c r="A23" s="33" t="s">
        <v>20</v>
      </c>
      <c r="B23" s="48" t="s">
        <v>13</v>
      </c>
      <c r="C23" s="48" t="s">
        <v>13</v>
      </c>
      <c r="D23" s="48" t="s">
        <v>6</v>
      </c>
      <c r="E23" s="48" t="s">
        <v>16</v>
      </c>
      <c r="F23" s="48" t="s">
        <v>26</v>
      </c>
      <c r="G23" s="48" t="s">
        <v>27</v>
      </c>
      <c r="H23" s="42" t="s">
        <v>7</v>
      </c>
    </row>
    <row r="24" spans="1:8" s="32" customFormat="1" ht="12" customHeight="1">
      <c r="A24" s="33"/>
      <c r="B24" s="43" t="s">
        <v>21</v>
      </c>
      <c r="C24" s="43" t="s">
        <v>22</v>
      </c>
      <c r="D24" s="43" t="s">
        <v>13</v>
      </c>
      <c r="E24" s="43" t="s">
        <v>23</v>
      </c>
      <c r="F24" s="43" t="s">
        <v>24</v>
      </c>
      <c r="G24" s="43" t="s">
        <v>16</v>
      </c>
      <c r="H24" s="45" t="s">
        <v>6</v>
      </c>
    </row>
    <row r="25" spans="2:8" ht="12" customHeight="1">
      <c r="B25" s="3"/>
      <c r="C25" s="3"/>
      <c r="D25" s="3"/>
      <c r="E25" s="3"/>
      <c r="F25" s="13"/>
      <c r="G25" s="13"/>
      <c r="H25" s="15"/>
    </row>
    <row r="26" spans="1:8" ht="12" customHeight="1">
      <c r="A26" s="6" t="s">
        <v>11</v>
      </c>
      <c r="B26" s="58">
        <v>30</v>
      </c>
      <c r="C26" s="58">
        <v>1830</v>
      </c>
      <c r="D26" s="58">
        <f>C26+B26</f>
        <v>1860</v>
      </c>
      <c r="E26" s="58">
        <v>426</v>
      </c>
      <c r="F26" s="58">
        <v>372</v>
      </c>
      <c r="G26" s="58">
        <f>F26+E26</f>
        <v>798</v>
      </c>
      <c r="H26" s="59">
        <f>G26+D26</f>
        <v>2658</v>
      </c>
    </row>
    <row r="27" spans="1:8" ht="12" customHeight="1">
      <c r="A27" s="6" t="s">
        <v>35</v>
      </c>
      <c r="B27" s="58">
        <v>66</v>
      </c>
      <c r="C27" s="58">
        <v>1866</v>
      </c>
      <c r="D27" s="58">
        <f>C27+B27</f>
        <v>1932</v>
      </c>
      <c r="E27" s="58">
        <v>309</v>
      </c>
      <c r="F27" s="58">
        <v>351</v>
      </c>
      <c r="G27" s="58">
        <f>F27+E27</f>
        <v>660</v>
      </c>
      <c r="H27" s="59">
        <f>G27+D27</f>
        <v>2592</v>
      </c>
    </row>
    <row r="28" spans="1:8" ht="12" customHeight="1">
      <c r="A28" s="6" t="s">
        <v>38</v>
      </c>
      <c r="B28" s="58">
        <v>63</v>
      </c>
      <c r="C28" s="58">
        <v>1875</v>
      </c>
      <c r="D28" s="58">
        <f>C28+B28</f>
        <v>1938</v>
      </c>
      <c r="E28" s="58">
        <v>399</v>
      </c>
      <c r="F28" s="58">
        <v>228</v>
      </c>
      <c r="G28" s="58">
        <f>F28+E28</f>
        <v>627</v>
      </c>
      <c r="H28" s="59">
        <f>G28+D28</f>
        <v>2565</v>
      </c>
    </row>
    <row r="29" spans="1:8" ht="12" customHeight="1">
      <c r="A29" s="6" t="s">
        <v>39</v>
      </c>
      <c r="B29" s="58">
        <v>33</v>
      </c>
      <c r="C29" s="58">
        <v>1665</v>
      </c>
      <c r="D29" s="58">
        <f>C29+B29</f>
        <v>1698</v>
      </c>
      <c r="E29" s="58">
        <v>381</v>
      </c>
      <c r="F29" s="58">
        <v>210</v>
      </c>
      <c r="G29" s="58">
        <f>F29+E29</f>
        <v>591</v>
      </c>
      <c r="H29" s="59">
        <f>G29+D29</f>
        <v>2289</v>
      </c>
    </row>
    <row r="30" spans="1:8" ht="12" customHeight="1">
      <c r="A30" s="6" t="s">
        <v>40</v>
      </c>
      <c r="B30" s="58">
        <v>81</v>
      </c>
      <c r="C30" s="58">
        <v>1845</v>
      </c>
      <c r="D30" s="58">
        <f>C30+B30</f>
        <v>1926</v>
      </c>
      <c r="E30" s="58">
        <v>480</v>
      </c>
      <c r="F30" s="58">
        <v>195</v>
      </c>
      <c r="G30" s="58">
        <f>F30+E30</f>
        <v>675</v>
      </c>
      <c r="H30" s="59">
        <f>G30+D30</f>
        <v>2601</v>
      </c>
    </row>
    <row r="31" spans="1:8" ht="12" customHeight="1">
      <c r="A31" s="29"/>
      <c r="B31" s="10"/>
      <c r="C31" s="10"/>
      <c r="D31" s="10"/>
      <c r="E31" s="10"/>
      <c r="F31" s="10"/>
      <c r="G31" s="10"/>
      <c r="H31" s="12"/>
    </row>
    <row r="33" spans="1:8" s="32" customFormat="1" ht="12" customHeight="1">
      <c r="A33" s="33" t="s">
        <v>25</v>
      </c>
      <c r="B33" s="48" t="s">
        <v>13</v>
      </c>
      <c r="C33" s="48" t="s">
        <v>13</v>
      </c>
      <c r="D33" s="48" t="s">
        <v>6</v>
      </c>
      <c r="E33" s="48" t="s">
        <v>16</v>
      </c>
      <c r="F33" s="48" t="s">
        <v>26</v>
      </c>
      <c r="G33" s="48" t="s">
        <v>27</v>
      </c>
      <c r="H33" s="42" t="s">
        <v>7</v>
      </c>
    </row>
    <row r="34" spans="2:8" s="32" customFormat="1" ht="12" customHeight="1">
      <c r="B34" s="43" t="s">
        <v>28</v>
      </c>
      <c r="C34" s="43" t="s">
        <v>29</v>
      </c>
      <c r="D34" s="43" t="s">
        <v>13</v>
      </c>
      <c r="E34" s="43" t="s">
        <v>23</v>
      </c>
      <c r="F34" s="43" t="s">
        <v>24</v>
      </c>
      <c r="G34" s="43" t="s">
        <v>16</v>
      </c>
      <c r="H34" s="45" t="s">
        <v>6</v>
      </c>
    </row>
    <row r="35" spans="2:8" ht="12" customHeight="1">
      <c r="B35" s="13"/>
      <c r="C35" s="13"/>
      <c r="D35" s="13"/>
      <c r="E35" s="13"/>
      <c r="F35" s="13"/>
      <c r="G35" s="13"/>
      <c r="H35" s="15"/>
    </row>
    <row r="36" spans="1:8" ht="12" customHeight="1">
      <c r="A36" s="6" t="s">
        <v>11</v>
      </c>
      <c r="B36" s="25">
        <v>52.8</v>
      </c>
      <c r="C36" s="25">
        <v>4355.4</v>
      </c>
      <c r="D36" s="25">
        <f>C36+B36</f>
        <v>4408.2</v>
      </c>
      <c r="E36" s="25">
        <v>2325.96</v>
      </c>
      <c r="F36" s="25">
        <v>6547.2</v>
      </c>
      <c r="G36" s="25">
        <f>F36+E36</f>
        <v>8873.16</v>
      </c>
      <c r="H36" s="26">
        <f>G36+D36</f>
        <v>13281.36</v>
      </c>
    </row>
    <row r="37" spans="1:8" ht="12" customHeight="1">
      <c r="A37" s="6" t="s">
        <v>35</v>
      </c>
      <c r="B37" s="25">
        <v>116.16</v>
      </c>
      <c r="C37" s="25">
        <v>4441.08</v>
      </c>
      <c r="D37" s="25">
        <f>C37+B37</f>
        <v>4557.24</v>
      </c>
      <c r="E37" s="25">
        <v>1687.14</v>
      </c>
      <c r="F37" s="25">
        <v>6177.6</v>
      </c>
      <c r="G37" s="25">
        <f>F37+E37</f>
        <v>7864.740000000001</v>
      </c>
      <c r="H37" s="26">
        <f>G37+D37</f>
        <v>12421.98</v>
      </c>
    </row>
    <row r="38" spans="1:8" ht="12" customHeight="1">
      <c r="A38" s="6" t="s">
        <v>38</v>
      </c>
      <c r="B38" s="25">
        <v>110.88</v>
      </c>
      <c r="C38" s="25">
        <v>4462.5</v>
      </c>
      <c r="D38" s="25">
        <f>C38+B38</f>
        <v>4573.38</v>
      </c>
      <c r="E38" s="25">
        <v>2178.54</v>
      </c>
      <c r="F38" s="25">
        <v>4012.8</v>
      </c>
      <c r="G38" s="25">
        <f>F38+E38</f>
        <v>6191.34</v>
      </c>
      <c r="H38" s="26">
        <f>G38+D38</f>
        <v>10764.720000000001</v>
      </c>
    </row>
    <row r="39" spans="1:8" ht="12" customHeight="1">
      <c r="A39" s="6" t="s">
        <v>39</v>
      </c>
      <c r="B39" s="25">
        <v>58.08</v>
      </c>
      <c r="C39" s="25">
        <v>3962.7</v>
      </c>
      <c r="D39" s="25">
        <f>C39+B39</f>
        <v>4020.7799999999997</v>
      </c>
      <c r="E39" s="25">
        <v>2080.26</v>
      </c>
      <c r="F39" s="25">
        <v>3696</v>
      </c>
      <c r="G39" s="25">
        <f>F39+E39</f>
        <v>5776.26</v>
      </c>
      <c r="H39" s="26">
        <f>G39+D39</f>
        <v>9797.04</v>
      </c>
    </row>
    <row r="40" spans="1:8" ht="12" customHeight="1">
      <c r="A40" s="6" t="s">
        <v>40</v>
      </c>
      <c r="B40" s="25">
        <v>142.56</v>
      </c>
      <c r="C40" s="25">
        <v>4391.1</v>
      </c>
      <c r="D40" s="25">
        <f>C40+B40</f>
        <v>4533.660000000001</v>
      </c>
      <c r="E40" s="25">
        <v>2620.8</v>
      </c>
      <c r="F40" s="25">
        <v>3432</v>
      </c>
      <c r="G40" s="25">
        <f>F40+E40</f>
        <v>6052.8</v>
      </c>
      <c r="H40" s="26">
        <f>G40+D40</f>
        <v>10586.460000000001</v>
      </c>
    </row>
    <row r="41" spans="1:8" ht="12" customHeight="1">
      <c r="A41" s="29"/>
      <c r="B41" s="10"/>
      <c r="C41" s="10"/>
      <c r="D41" s="10"/>
      <c r="E41" s="10"/>
      <c r="F41" s="10"/>
      <c r="G41" s="10"/>
      <c r="H41" s="12"/>
    </row>
    <row r="43" ht="12" customHeight="1">
      <c r="A43" s="28" t="s">
        <v>37</v>
      </c>
    </row>
    <row r="50" s="17" customFormat="1" ht="12" customHeight="1">
      <c r="A50" s="30"/>
    </row>
    <row r="83" s="17" customFormat="1" ht="12" customHeight="1">
      <c r="A83" s="30"/>
    </row>
    <row r="102" s="17" customFormat="1" ht="12" customHeight="1">
      <c r="A102" s="30"/>
    </row>
    <row r="133" s="17" customFormat="1" ht="12" customHeight="1">
      <c r="A133" s="30"/>
    </row>
    <row r="167" s="17" customFormat="1" ht="12" customHeight="1">
      <c r="A167" s="30"/>
    </row>
    <row r="200" s="17" customFormat="1" ht="12" customHeight="1">
      <c r="A200" s="30"/>
    </row>
    <row r="212" s="17" customFormat="1" ht="12" customHeight="1">
      <c r="A212" s="30"/>
    </row>
    <row r="221" s="17" customFormat="1" ht="12" customHeight="1">
      <c r="A221" s="30"/>
    </row>
  </sheetData>
  <printOptions horizontalCentered="1"/>
  <pageMargins left="0.25" right="0.25" top="0.7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1.25" customHeight="1">
      <c r="A1" s="62" t="s">
        <v>47</v>
      </c>
    </row>
    <row r="2" ht="9.75" customHeight="1">
      <c r="A2" s="1"/>
    </row>
    <row r="3" spans="1:16" s="28" customFormat="1" ht="11.2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1.25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9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1.25" customHeight="1">
      <c r="A6" s="6" t="s">
        <v>11</v>
      </c>
      <c r="B6" s="51">
        <v>35</v>
      </c>
      <c r="C6" s="52">
        <v>9</v>
      </c>
      <c r="D6" s="51">
        <v>1</v>
      </c>
      <c r="E6" s="52">
        <v>2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1</v>
      </c>
      <c r="M6" s="52">
        <v>0</v>
      </c>
      <c r="N6" s="51">
        <f aca="true" t="shared" si="0" ref="N6:O10">L6+J6+H6+F6+D6+B6</f>
        <v>37</v>
      </c>
      <c r="O6" s="52">
        <f t="shared" si="0"/>
        <v>11</v>
      </c>
      <c r="P6" s="53">
        <f>O6+N6</f>
        <v>48</v>
      </c>
    </row>
    <row r="7" spans="1:16" ht="11.25" customHeight="1">
      <c r="A7" s="6" t="s">
        <v>35</v>
      </c>
      <c r="B7" s="51">
        <v>31</v>
      </c>
      <c r="C7" s="52">
        <v>6</v>
      </c>
      <c r="D7" s="51">
        <v>0</v>
      </c>
      <c r="E7" s="52">
        <v>3</v>
      </c>
      <c r="F7" s="51">
        <v>0</v>
      </c>
      <c r="G7" s="52">
        <v>0</v>
      </c>
      <c r="H7" s="51">
        <v>1</v>
      </c>
      <c r="I7" s="52">
        <v>1</v>
      </c>
      <c r="J7" s="51">
        <v>2</v>
      </c>
      <c r="K7" s="52">
        <v>0</v>
      </c>
      <c r="L7" s="51">
        <v>4</v>
      </c>
      <c r="M7" s="52">
        <v>0</v>
      </c>
      <c r="N7" s="51">
        <f t="shared" si="0"/>
        <v>38</v>
      </c>
      <c r="O7" s="52">
        <f t="shared" si="0"/>
        <v>10</v>
      </c>
      <c r="P7" s="53">
        <f>O7+N7</f>
        <v>48</v>
      </c>
    </row>
    <row r="8" spans="1:16" ht="11.25" customHeight="1">
      <c r="A8" s="6" t="s">
        <v>38</v>
      </c>
      <c r="B8" s="51">
        <v>39</v>
      </c>
      <c r="C8" s="52">
        <v>11</v>
      </c>
      <c r="D8" s="51">
        <v>0</v>
      </c>
      <c r="E8" s="52">
        <v>0</v>
      </c>
      <c r="F8" s="51">
        <v>0</v>
      </c>
      <c r="G8" s="52">
        <v>0</v>
      </c>
      <c r="H8" s="51">
        <v>1</v>
      </c>
      <c r="I8" s="52">
        <v>2</v>
      </c>
      <c r="J8" s="51">
        <v>1</v>
      </c>
      <c r="K8" s="52">
        <v>0</v>
      </c>
      <c r="L8" s="51">
        <v>1</v>
      </c>
      <c r="M8" s="52">
        <v>0</v>
      </c>
      <c r="N8" s="51">
        <f t="shared" si="0"/>
        <v>42</v>
      </c>
      <c r="O8" s="52">
        <f t="shared" si="0"/>
        <v>13</v>
      </c>
      <c r="P8" s="53">
        <f>O8+N8</f>
        <v>55</v>
      </c>
    </row>
    <row r="9" spans="1:16" ht="11.25" customHeight="1">
      <c r="A9" s="6" t="s">
        <v>39</v>
      </c>
      <c r="B9" s="51">
        <v>36</v>
      </c>
      <c r="C9" s="52">
        <v>7</v>
      </c>
      <c r="D9" s="51">
        <v>2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2</v>
      </c>
      <c r="K9" s="52">
        <v>1</v>
      </c>
      <c r="L9" s="51">
        <v>2</v>
      </c>
      <c r="M9" s="52">
        <v>0</v>
      </c>
      <c r="N9" s="51">
        <f t="shared" si="0"/>
        <v>42</v>
      </c>
      <c r="O9" s="52">
        <f t="shared" si="0"/>
        <v>8</v>
      </c>
      <c r="P9" s="53">
        <f>O9+N9</f>
        <v>50</v>
      </c>
    </row>
    <row r="10" spans="1:16" ht="11.25" customHeight="1">
      <c r="A10" s="6" t="s">
        <v>40</v>
      </c>
      <c r="B10" s="51">
        <v>24</v>
      </c>
      <c r="C10" s="52">
        <v>10</v>
      </c>
      <c r="D10" s="51">
        <v>2</v>
      </c>
      <c r="E10" s="52">
        <v>1</v>
      </c>
      <c r="F10" s="51">
        <v>0</v>
      </c>
      <c r="G10" s="52">
        <v>1</v>
      </c>
      <c r="H10" s="51">
        <v>0</v>
      </c>
      <c r="I10" s="52">
        <v>0</v>
      </c>
      <c r="J10" s="51">
        <v>0</v>
      </c>
      <c r="K10" s="52">
        <v>0</v>
      </c>
      <c r="L10" s="51">
        <v>3</v>
      </c>
      <c r="M10" s="52">
        <v>0</v>
      </c>
      <c r="N10" s="51">
        <f t="shared" si="0"/>
        <v>29</v>
      </c>
      <c r="O10" s="52">
        <f t="shared" si="0"/>
        <v>12</v>
      </c>
      <c r="P10" s="53">
        <f>O10+N10</f>
        <v>41</v>
      </c>
    </row>
    <row r="11" spans="2:16" ht="9.7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2" ht="9.75" customHeight="1"/>
    <row r="13" spans="1:16" s="28" customFormat="1" ht="11.25" customHeight="1">
      <c r="A13" s="29"/>
      <c r="B13" s="49" t="s">
        <v>0</v>
      </c>
      <c r="C13" s="50"/>
      <c r="D13" s="49" t="s">
        <v>1</v>
      </c>
      <c r="E13" s="50"/>
      <c r="F13" s="49" t="s">
        <v>2</v>
      </c>
      <c r="G13" s="50"/>
      <c r="H13" s="49" t="s">
        <v>3</v>
      </c>
      <c r="I13" s="50"/>
      <c r="J13" s="49" t="s">
        <v>4</v>
      </c>
      <c r="K13" s="50"/>
      <c r="L13" s="49" t="s">
        <v>5</v>
      </c>
      <c r="M13" s="50"/>
      <c r="N13" s="49" t="s">
        <v>6</v>
      </c>
      <c r="O13" s="50"/>
      <c r="P13" s="38" t="s">
        <v>7</v>
      </c>
    </row>
    <row r="14" spans="1:16" s="28" customFormat="1" ht="11.25" customHeight="1">
      <c r="A14" s="6" t="s">
        <v>12</v>
      </c>
      <c r="B14" s="39" t="s">
        <v>9</v>
      </c>
      <c r="C14" s="40" t="s">
        <v>10</v>
      </c>
      <c r="D14" s="39" t="s">
        <v>9</v>
      </c>
      <c r="E14" s="40" t="s">
        <v>10</v>
      </c>
      <c r="F14" s="39" t="s">
        <v>9</v>
      </c>
      <c r="G14" s="40" t="s">
        <v>10</v>
      </c>
      <c r="H14" s="39" t="s">
        <v>9</v>
      </c>
      <c r="I14" s="40" t="s">
        <v>10</v>
      </c>
      <c r="J14" s="39" t="s">
        <v>9</v>
      </c>
      <c r="K14" s="40" t="s">
        <v>10</v>
      </c>
      <c r="L14" s="39" t="s">
        <v>9</v>
      </c>
      <c r="M14" s="40" t="s">
        <v>10</v>
      </c>
      <c r="N14" s="39" t="s">
        <v>9</v>
      </c>
      <c r="O14" s="40" t="s">
        <v>10</v>
      </c>
      <c r="P14" s="41" t="s">
        <v>6</v>
      </c>
    </row>
    <row r="15" spans="1:16" ht="9.7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9"/>
    </row>
    <row r="16" spans="1:16" ht="11.25" customHeight="1">
      <c r="A16" s="6" t="s">
        <v>11</v>
      </c>
      <c r="B16" s="51">
        <v>14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f aca="true" t="shared" si="1" ref="N16:O20">L16+J16+H16+F16+D16+B16</f>
        <v>14</v>
      </c>
      <c r="O16" s="52">
        <f t="shared" si="1"/>
        <v>0</v>
      </c>
      <c r="P16" s="53">
        <f>O16+N16</f>
        <v>14</v>
      </c>
    </row>
    <row r="17" spans="1:16" ht="11.25" customHeight="1">
      <c r="A17" s="6" t="s">
        <v>35</v>
      </c>
      <c r="B17" s="51">
        <v>8</v>
      </c>
      <c r="C17" s="52">
        <v>1</v>
      </c>
      <c r="D17" s="51">
        <v>0</v>
      </c>
      <c r="E17" s="52">
        <v>1</v>
      </c>
      <c r="F17" s="51">
        <v>0</v>
      </c>
      <c r="G17" s="52">
        <v>0</v>
      </c>
      <c r="H17" s="51">
        <v>1</v>
      </c>
      <c r="I17" s="52">
        <v>0</v>
      </c>
      <c r="J17" s="51">
        <v>0</v>
      </c>
      <c r="K17" s="52">
        <v>0</v>
      </c>
      <c r="L17" s="51">
        <v>2</v>
      </c>
      <c r="M17" s="52">
        <v>0</v>
      </c>
      <c r="N17" s="51">
        <f t="shared" si="1"/>
        <v>11</v>
      </c>
      <c r="O17" s="52">
        <f t="shared" si="1"/>
        <v>2</v>
      </c>
      <c r="P17" s="53">
        <f>O17+N17</f>
        <v>13</v>
      </c>
    </row>
    <row r="18" spans="1:16" ht="11.25" customHeight="1">
      <c r="A18" s="6" t="s">
        <v>38</v>
      </c>
      <c r="B18" s="51">
        <v>3</v>
      </c>
      <c r="C18" s="52">
        <v>2</v>
      </c>
      <c r="D18" s="51">
        <v>1</v>
      </c>
      <c r="E18" s="52">
        <v>0</v>
      </c>
      <c r="F18" s="51">
        <v>0</v>
      </c>
      <c r="G18" s="52">
        <v>0</v>
      </c>
      <c r="H18" s="51">
        <v>0</v>
      </c>
      <c r="I18" s="52">
        <v>1</v>
      </c>
      <c r="J18" s="51">
        <v>0</v>
      </c>
      <c r="K18" s="52">
        <v>0</v>
      </c>
      <c r="L18" s="51">
        <v>1</v>
      </c>
      <c r="M18" s="52">
        <v>0</v>
      </c>
      <c r="N18" s="51">
        <f t="shared" si="1"/>
        <v>5</v>
      </c>
      <c r="O18" s="52">
        <f t="shared" si="1"/>
        <v>3</v>
      </c>
      <c r="P18" s="53">
        <f>O18+N18</f>
        <v>8</v>
      </c>
    </row>
    <row r="19" spans="1:16" ht="11.25" customHeight="1">
      <c r="A19" s="6" t="s">
        <v>39</v>
      </c>
      <c r="B19" s="51">
        <v>8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1</v>
      </c>
      <c r="N19" s="51">
        <f t="shared" si="1"/>
        <v>8</v>
      </c>
      <c r="O19" s="52">
        <f t="shared" si="1"/>
        <v>1</v>
      </c>
      <c r="P19" s="53">
        <f>O19+N19</f>
        <v>9</v>
      </c>
    </row>
    <row r="20" spans="1:16" ht="11.25" customHeight="1">
      <c r="A20" s="6" t="s">
        <v>40</v>
      </c>
      <c r="B20" s="51">
        <v>2</v>
      </c>
      <c r="C20" s="52">
        <v>0</v>
      </c>
      <c r="D20" s="51">
        <v>0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2</v>
      </c>
      <c r="M20" s="52">
        <v>0</v>
      </c>
      <c r="N20" s="51">
        <f t="shared" si="1"/>
        <v>4</v>
      </c>
      <c r="O20" s="52">
        <f t="shared" si="1"/>
        <v>0</v>
      </c>
      <c r="P20" s="53">
        <f>O20+N20</f>
        <v>4</v>
      </c>
    </row>
    <row r="21" spans="2:16" ht="9.75" customHeight="1"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</row>
    <row r="22" ht="9.75" customHeight="1"/>
    <row r="23" spans="1:16" s="28" customFormat="1" ht="11.25" customHeight="1">
      <c r="A23" s="29"/>
      <c r="B23" s="49" t="s">
        <v>0</v>
      </c>
      <c r="C23" s="50"/>
      <c r="D23" s="49" t="s">
        <v>1</v>
      </c>
      <c r="E23" s="50"/>
      <c r="F23" s="49" t="s">
        <v>2</v>
      </c>
      <c r="G23" s="50"/>
      <c r="H23" s="49" t="s">
        <v>3</v>
      </c>
      <c r="I23" s="50"/>
      <c r="J23" s="49" t="s">
        <v>4</v>
      </c>
      <c r="K23" s="50"/>
      <c r="L23" s="49" t="s">
        <v>5</v>
      </c>
      <c r="M23" s="50"/>
      <c r="N23" s="49" t="s">
        <v>6</v>
      </c>
      <c r="O23" s="50"/>
      <c r="P23" s="38" t="s">
        <v>7</v>
      </c>
    </row>
    <row r="24" spans="1:16" s="28" customFormat="1" ht="11.25" customHeight="1">
      <c r="A24" s="6" t="s">
        <v>30</v>
      </c>
      <c r="B24" s="39" t="s">
        <v>9</v>
      </c>
      <c r="C24" s="40" t="s">
        <v>10</v>
      </c>
      <c r="D24" s="39" t="s">
        <v>9</v>
      </c>
      <c r="E24" s="40" t="s">
        <v>10</v>
      </c>
      <c r="F24" s="39" t="s">
        <v>9</v>
      </c>
      <c r="G24" s="40" t="s">
        <v>10</v>
      </c>
      <c r="H24" s="39" t="s">
        <v>9</v>
      </c>
      <c r="I24" s="40" t="s">
        <v>10</v>
      </c>
      <c r="J24" s="39" t="s">
        <v>9</v>
      </c>
      <c r="K24" s="40" t="s">
        <v>10</v>
      </c>
      <c r="L24" s="39" t="s">
        <v>9</v>
      </c>
      <c r="M24" s="40" t="s">
        <v>10</v>
      </c>
      <c r="N24" s="39" t="s">
        <v>9</v>
      </c>
      <c r="O24" s="40" t="s">
        <v>10</v>
      </c>
      <c r="P24" s="41" t="s">
        <v>6</v>
      </c>
    </row>
    <row r="25" spans="1:16" ht="9.75" customHeight="1">
      <c r="A25"/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  <c r="P25" s="9"/>
    </row>
    <row r="26" spans="1:16" ht="11.25" customHeight="1">
      <c r="A26" s="6" t="s">
        <v>11</v>
      </c>
      <c r="B26" s="51">
        <v>2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4</v>
      </c>
      <c r="M26" s="52">
        <v>1</v>
      </c>
      <c r="N26" s="51">
        <f aca="true" t="shared" si="2" ref="N26:O30">L26+J26+H26+F26+D26+B26</f>
        <v>6</v>
      </c>
      <c r="O26" s="52">
        <f t="shared" si="2"/>
        <v>1</v>
      </c>
      <c r="P26" s="53">
        <f>O26+N26</f>
        <v>7</v>
      </c>
    </row>
    <row r="27" spans="1:16" ht="11.25" customHeight="1">
      <c r="A27" s="6" t="s">
        <v>35</v>
      </c>
      <c r="B27" s="51">
        <v>7</v>
      </c>
      <c r="C27" s="52">
        <v>2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2</v>
      </c>
      <c r="M27" s="52">
        <v>1</v>
      </c>
      <c r="N27" s="51">
        <f t="shared" si="2"/>
        <v>9</v>
      </c>
      <c r="O27" s="52">
        <f t="shared" si="2"/>
        <v>3</v>
      </c>
      <c r="P27" s="53">
        <f>O27+N27</f>
        <v>12</v>
      </c>
    </row>
    <row r="28" spans="1:16" ht="11.25" customHeight="1">
      <c r="A28" s="6" t="s">
        <v>38</v>
      </c>
      <c r="B28" s="51">
        <v>3</v>
      </c>
      <c r="C28" s="52">
        <v>1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1</v>
      </c>
      <c r="M28" s="52">
        <v>0</v>
      </c>
      <c r="N28" s="51">
        <f t="shared" si="2"/>
        <v>4</v>
      </c>
      <c r="O28" s="52">
        <f t="shared" si="2"/>
        <v>1</v>
      </c>
      <c r="P28" s="53">
        <f>O28+N28</f>
        <v>5</v>
      </c>
    </row>
    <row r="29" spans="1:16" ht="11.25" customHeight="1">
      <c r="A29" s="6" t="s">
        <v>39</v>
      </c>
      <c r="B29" s="51">
        <v>2</v>
      </c>
      <c r="C29" s="52">
        <v>0</v>
      </c>
      <c r="D29" s="51">
        <v>0</v>
      </c>
      <c r="E29" s="52">
        <v>0</v>
      </c>
      <c r="F29" s="51">
        <v>0</v>
      </c>
      <c r="G29" s="52">
        <v>0</v>
      </c>
      <c r="H29" s="51">
        <v>2</v>
      </c>
      <c r="I29" s="52">
        <v>0</v>
      </c>
      <c r="J29" s="51">
        <v>0</v>
      </c>
      <c r="K29" s="52">
        <v>0</v>
      </c>
      <c r="L29" s="51">
        <v>1</v>
      </c>
      <c r="M29" s="52">
        <v>0</v>
      </c>
      <c r="N29" s="51">
        <f t="shared" si="2"/>
        <v>5</v>
      </c>
      <c r="O29" s="52">
        <f t="shared" si="2"/>
        <v>0</v>
      </c>
      <c r="P29" s="53">
        <f>O29+N29</f>
        <v>5</v>
      </c>
    </row>
    <row r="30" spans="1:16" ht="11.25" customHeight="1">
      <c r="A30" s="6" t="s">
        <v>40</v>
      </c>
      <c r="B30" s="51">
        <v>1</v>
      </c>
      <c r="C30" s="52">
        <v>1</v>
      </c>
      <c r="D30" s="51">
        <v>0</v>
      </c>
      <c r="E30" s="52">
        <v>0</v>
      </c>
      <c r="F30" s="51">
        <v>0</v>
      </c>
      <c r="G30" s="52">
        <v>0</v>
      </c>
      <c r="H30" s="51">
        <v>0</v>
      </c>
      <c r="I30" s="52">
        <v>0</v>
      </c>
      <c r="J30" s="51">
        <v>0</v>
      </c>
      <c r="K30" s="52">
        <v>0</v>
      </c>
      <c r="L30" s="51">
        <v>2</v>
      </c>
      <c r="M30" s="52">
        <v>0</v>
      </c>
      <c r="N30" s="51">
        <f t="shared" si="2"/>
        <v>3</v>
      </c>
      <c r="O30" s="52">
        <f t="shared" si="2"/>
        <v>1</v>
      </c>
      <c r="P30" s="53">
        <f>O30+N30</f>
        <v>4</v>
      </c>
    </row>
    <row r="31" spans="2:16" ht="9.75" customHeight="1"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2"/>
    </row>
    <row r="32" ht="9.75" customHeight="1"/>
    <row r="33" ht="11.25" customHeight="1">
      <c r="A33" s="6" t="s">
        <v>13</v>
      </c>
    </row>
    <row r="34" spans="1:16" s="32" customFormat="1" ht="11.25" customHeight="1">
      <c r="A34" s="33" t="s">
        <v>14</v>
      </c>
      <c r="B34" s="49" t="s">
        <v>0</v>
      </c>
      <c r="C34" s="50"/>
      <c r="D34" s="49" t="s">
        <v>1</v>
      </c>
      <c r="E34" s="50"/>
      <c r="F34" s="49" t="s">
        <v>2</v>
      </c>
      <c r="G34" s="50"/>
      <c r="H34" s="49" t="s">
        <v>3</v>
      </c>
      <c r="I34" s="50"/>
      <c r="J34" s="49" t="s">
        <v>4</v>
      </c>
      <c r="K34" s="50"/>
      <c r="L34" s="49" t="s">
        <v>5</v>
      </c>
      <c r="M34" s="50"/>
      <c r="N34" s="49" t="s">
        <v>6</v>
      </c>
      <c r="O34" s="50"/>
      <c r="P34" s="38" t="s">
        <v>7</v>
      </c>
    </row>
    <row r="35" spans="1:16" s="32" customFormat="1" ht="11.25" customHeight="1">
      <c r="A35" s="33" t="s">
        <v>15</v>
      </c>
      <c r="B35" s="43" t="s">
        <v>9</v>
      </c>
      <c r="C35" s="44" t="s">
        <v>10</v>
      </c>
      <c r="D35" s="43" t="s">
        <v>9</v>
      </c>
      <c r="E35" s="44" t="s">
        <v>10</v>
      </c>
      <c r="F35" s="43" t="s">
        <v>9</v>
      </c>
      <c r="G35" s="44" t="s">
        <v>10</v>
      </c>
      <c r="H35" s="43" t="s">
        <v>9</v>
      </c>
      <c r="I35" s="44" t="s">
        <v>10</v>
      </c>
      <c r="J35" s="43" t="s">
        <v>9</v>
      </c>
      <c r="K35" s="44" t="s">
        <v>10</v>
      </c>
      <c r="L35" s="43" t="s">
        <v>9</v>
      </c>
      <c r="M35" s="44" t="s">
        <v>10</v>
      </c>
      <c r="N35" s="43" t="s">
        <v>9</v>
      </c>
      <c r="O35" s="44" t="s">
        <v>10</v>
      </c>
      <c r="P35" s="45" t="s">
        <v>6</v>
      </c>
    </row>
    <row r="36" spans="1:16" ht="9.75" customHeight="1">
      <c r="A36" s="6"/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5"/>
    </row>
    <row r="37" spans="1:16" ht="11.25" customHeight="1">
      <c r="A37" s="6" t="s">
        <v>11</v>
      </c>
      <c r="B37" s="51">
        <v>141</v>
      </c>
      <c r="C37" s="52">
        <v>48</v>
      </c>
      <c r="D37" s="51">
        <v>4</v>
      </c>
      <c r="E37" s="52">
        <v>7</v>
      </c>
      <c r="F37" s="51">
        <v>1</v>
      </c>
      <c r="G37" s="52">
        <v>1</v>
      </c>
      <c r="H37" s="51">
        <v>5</v>
      </c>
      <c r="I37" s="52">
        <v>2</v>
      </c>
      <c r="J37" s="51">
        <v>4</v>
      </c>
      <c r="K37" s="52">
        <v>0</v>
      </c>
      <c r="L37" s="51">
        <v>8</v>
      </c>
      <c r="M37" s="52">
        <v>0</v>
      </c>
      <c r="N37" s="51">
        <f aca="true" t="shared" si="3" ref="N37:O41">L37+J37+H37+F37+D37+B37</f>
        <v>163</v>
      </c>
      <c r="O37" s="52">
        <f t="shared" si="3"/>
        <v>58</v>
      </c>
      <c r="P37" s="53">
        <f>O37+N37</f>
        <v>221</v>
      </c>
    </row>
    <row r="38" spans="1:16" s="17" customFormat="1" ht="11.25" customHeight="1">
      <c r="A38" s="16" t="s">
        <v>35</v>
      </c>
      <c r="B38" s="51">
        <v>174</v>
      </c>
      <c r="C38" s="52">
        <v>50</v>
      </c>
      <c r="D38" s="51">
        <v>7</v>
      </c>
      <c r="E38" s="52">
        <v>7</v>
      </c>
      <c r="F38" s="51">
        <v>1</v>
      </c>
      <c r="G38" s="52">
        <v>2</v>
      </c>
      <c r="H38" s="51">
        <v>8</v>
      </c>
      <c r="I38" s="52">
        <v>1</v>
      </c>
      <c r="J38" s="51">
        <v>6</v>
      </c>
      <c r="K38" s="52">
        <v>0</v>
      </c>
      <c r="L38" s="51">
        <v>10</v>
      </c>
      <c r="M38" s="52">
        <v>0</v>
      </c>
      <c r="N38" s="51">
        <f t="shared" si="3"/>
        <v>206</v>
      </c>
      <c r="O38" s="52">
        <f t="shared" si="3"/>
        <v>60</v>
      </c>
      <c r="P38" s="53">
        <f>O38+N38</f>
        <v>266</v>
      </c>
    </row>
    <row r="39" spans="1:16" s="17" customFormat="1" ht="11.25" customHeight="1">
      <c r="A39" s="16" t="s">
        <v>38</v>
      </c>
      <c r="B39" s="51">
        <v>186</v>
      </c>
      <c r="C39" s="52">
        <v>60</v>
      </c>
      <c r="D39" s="51">
        <v>6</v>
      </c>
      <c r="E39" s="52">
        <v>6</v>
      </c>
      <c r="F39" s="51">
        <v>0</v>
      </c>
      <c r="G39" s="52">
        <v>1</v>
      </c>
      <c r="H39" s="51">
        <v>6</v>
      </c>
      <c r="I39" s="52">
        <v>2</v>
      </c>
      <c r="J39" s="51">
        <v>6</v>
      </c>
      <c r="K39" s="52">
        <v>2</v>
      </c>
      <c r="L39" s="51">
        <v>4</v>
      </c>
      <c r="M39" s="52">
        <v>1</v>
      </c>
      <c r="N39" s="51">
        <f t="shared" si="3"/>
        <v>208</v>
      </c>
      <c r="O39" s="52">
        <f t="shared" si="3"/>
        <v>72</v>
      </c>
      <c r="P39" s="53">
        <f>O39+N39</f>
        <v>280</v>
      </c>
    </row>
    <row r="40" spans="1:16" s="17" customFormat="1" ht="11.25" customHeight="1">
      <c r="A40" s="16" t="s">
        <v>39</v>
      </c>
      <c r="B40" s="51">
        <v>180</v>
      </c>
      <c r="C40" s="54">
        <v>52</v>
      </c>
      <c r="D40" s="51">
        <v>12</v>
      </c>
      <c r="E40" s="54">
        <v>4</v>
      </c>
      <c r="F40" s="51">
        <v>0</v>
      </c>
      <c r="G40" s="54">
        <v>1</v>
      </c>
      <c r="H40" s="51">
        <v>4</v>
      </c>
      <c r="I40" s="54">
        <v>2</v>
      </c>
      <c r="J40" s="51">
        <v>6</v>
      </c>
      <c r="K40" s="54">
        <v>2</v>
      </c>
      <c r="L40" s="51">
        <v>10</v>
      </c>
      <c r="M40" s="54">
        <v>0</v>
      </c>
      <c r="N40" s="51">
        <f t="shared" si="3"/>
        <v>212</v>
      </c>
      <c r="O40" s="54">
        <f t="shared" si="3"/>
        <v>61</v>
      </c>
      <c r="P40" s="53">
        <f>O40+N40</f>
        <v>273</v>
      </c>
    </row>
    <row r="41" spans="1:16" s="17" customFormat="1" ht="11.25" customHeight="1">
      <c r="A41" s="16" t="s">
        <v>40</v>
      </c>
      <c r="B41" s="51">
        <v>222</v>
      </c>
      <c r="C41" s="54">
        <v>50</v>
      </c>
      <c r="D41" s="51">
        <v>16</v>
      </c>
      <c r="E41" s="54">
        <v>5</v>
      </c>
      <c r="F41" s="51">
        <v>1</v>
      </c>
      <c r="G41" s="54">
        <v>1</v>
      </c>
      <c r="H41" s="51">
        <v>4</v>
      </c>
      <c r="I41" s="54">
        <v>2</v>
      </c>
      <c r="J41" s="51">
        <v>4</v>
      </c>
      <c r="K41" s="54">
        <v>0</v>
      </c>
      <c r="L41" s="51">
        <v>22</v>
      </c>
      <c r="M41" s="54">
        <v>1</v>
      </c>
      <c r="N41" s="51">
        <f t="shared" si="3"/>
        <v>269</v>
      </c>
      <c r="O41" s="54">
        <f t="shared" si="3"/>
        <v>59</v>
      </c>
      <c r="P41" s="53">
        <f>O41+N41</f>
        <v>328</v>
      </c>
    </row>
    <row r="42" spans="1:16" ht="9.75" customHeight="1">
      <c r="A42" s="6"/>
      <c r="B42" s="10"/>
      <c r="C42" s="20"/>
      <c r="D42" s="10"/>
      <c r="E42" s="20"/>
      <c r="F42" s="10"/>
      <c r="G42" s="20"/>
      <c r="H42" s="10"/>
      <c r="I42" s="20"/>
      <c r="J42" s="10"/>
      <c r="K42" s="20"/>
      <c r="L42" s="10"/>
      <c r="M42" s="20"/>
      <c r="N42" s="10"/>
      <c r="O42" s="20"/>
      <c r="P42" s="12"/>
    </row>
    <row r="43" ht="9.75" customHeight="1"/>
    <row r="44" ht="11.25" customHeight="1">
      <c r="A44" s="6" t="s">
        <v>16</v>
      </c>
    </row>
    <row r="45" spans="1:16" s="32" customFormat="1" ht="11.25" customHeight="1">
      <c r="A45" s="33" t="s">
        <v>14</v>
      </c>
      <c r="B45" s="49" t="s">
        <v>0</v>
      </c>
      <c r="C45" s="50"/>
      <c r="D45" s="49" t="s">
        <v>1</v>
      </c>
      <c r="E45" s="50"/>
      <c r="F45" s="49" t="s">
        <v>2</v>
      </c>
      <c r="G45" s="50"/>
      <c r="H45" s="49" t="s">
        <v>3</v>
      </c>
      <c r="I45" s="50"/>
      <c r="J45" s="49" t="s">
        <v>4</v>
      </c>
      <c r="K45" s="50"/>
      <c r="L45" s="49" t="s">
        <v>5</v>
      </c>
      <c r="M45" s="50"/>
      <c r="N45" s="49" t="s">
        <v>6</v>
      </c>
      <c r="O45" s="50"/>
      <c r="P45" s="38" t="s">
        <v>7</v>
      </c>
    </row>
    <row r="46" spans="1:16" s="32" customFormat="1" ht="11.25" customHeight="1">
      <c r="A46" s="33" t="s">
        <v>15</v>
      </c>
      <c r="B46" s="43" t="s">
        <v>9</v>
      </c>
      <c r="C46" s="44" t="s">
        <v>10</v>
      </c>
      <c r="D46" s="43" t="s">
        <v>9</v>
      </c>
      <c r="E46" s="44" t="s">
        <v>10</v>
      </c>
      <c r="F46" s="43" t="s">
        <v>9</v>
      </c>
      <c r="G46" s="44" t="s">
        <v>10</v>
      </c>
      <c r="H46" s="43" t="s">
        <v>9</v>
      </c>
      <c r="I46" s="44" t="s">
        <v>10</v>
      </c>
      <c r="J46" s="43" t="s">
        <v>9</v>
      </c>
      <c r="K46" s="44" t="s">
        <v>10</v>
      </c>
      <c r="L46" s="43" t="s">
        <v>9</v>
      </c>
      <c r="M46" s="44" t="s">
        <v>10</v>
      </c>
      <c r="N46" s="43" t="s">
        <v>9</v>
      </c>
      <c r="O46" s="44" t="s">
        <v>10</v>
      </c>
      <c r="P46" s="45" t="s">
        <v>6</v>
      </c>
    </row>
    <row r="47" spans="1:16" ht="9.75" customHeight="1">
      <c r="A47" s="6"/>
      <c r="B47" s="13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5"/>
    </row>
    <row r="48" spans="1:16" ht="11.25" customHeight="1">
      <c r="A48" s="6" t="s">
        <v>11</v>
      </c>
      <c r="B48" s="51">
        <v>37</v>
      </c>
      <c r="C48" s="52">
        <v>7</v>
      </c>
      <c r="D48" s="51">
        <v>1</v>
      </c>
      <c r="E48" s="52">
        <v>1</v>
      </c>
      <c r="F48" s="51">
        <v>1</v>
      </c>
      <c r="G48" s="52">
        <v>0</v>
      </c>
      <c r="H48" s="51">
        <v>0</v>
      </c>
      <c r="I48" s="52">
        <v>0</v>
      </c>
      <c r="J48" s="51">
        <v>0</v>
      </c>
      <c r="K48" s="52">
        <v>0</v>
      </c>
      <c r="L48" s="51">
        <v>13</v>
      </c>
      <c r="M48" s="52">
        <v>3</v>
      </c>
      <c r="N48" s="51">
        <f aca="true" t="shared" si="4" ref="N48:O52">L48+J48+H48+F48+D48+B48</f>
        <v>52</v>
      </c>
      <c r="O48" s="52">
        <f t="shared" si="4"/>
        <v>11</v>
      </c>
      <c r="P48" s="53">
        <f>O48+N48</f>
        <v>63</v>
      </c>
    </row>
    <row r="49" spans="1:16" s="17" customFormat="1" ht="11.25" customHeight="1">
      <c r="A49" s="16" t="s">
        <v>35</v>
      </c>
      <c r="B49" s="51">
        <v>34</v>
      </c>
      <c r="C49" s="52">
        <v>3</v>
      </c>
      <c r="D49" s="51">
        <v>1</v>
      </c>
      <c r="E49" s="52">
        <v>1</v>
      </c>
      <c r="F49" s="51">
        <v>1</v>
      </c>
      <c r="G49" s="52">
        <v>0</v>
      </c>
      <c r="H49" s="51">
        <v>2</v>
      </c>
      <c r="I49" s="52">
        <v>1</v>
      </c>
      <c r="J49" s="51">
        <v>0</v>
      </c>
      <c r="K49" s="52">
        <v>0</v>
      </c>
      <c r="L49" s="51">
        <v>7</v>
      </c>
      <c r="M49" s="52">
        <v>2</v>
      </c>
      <c r="N49" s="51">
        <f t="shared" si="4"/>
        <v>45</v>
      </c>
      <c r="O49" s="52">
        <f t="shared" si="4"/>
        <v>7</v>
      </c>
      <c r="P49" s="53">
        <f>O49+N49</f>
        <v>52</v>
      </c>
    </row>
    <row r="50" spans="1:16" s="17" customFormat="1" ht="11.25" customHeight="1">
      <c r="A50" s="16" t="s">
        <v>38</v>
      </c>
      <c r="B50" s="51">
        <v>31</v>
      </c>
      <c r="C50" s="52">
        <v>9</v>
      </c>
      <c r="D50" s="51">
        <v>0</v>
      </c>
      <c r="E50" s="52">
        <v>0</v>
      </c>
      <c r="F50" s="51">
        <v>2</v>
      </c>
      <c r="G50" s="52">
        <v>0</v>
      </c>
      <c r="H50" s="51">
        <v>2</v>
      </c>
      <c r="I50" s="52">
        <v>1</v>
      </c>
      <c r="J50" s="51">
        <v>0</v>
      </c>
      <c r="K50" s="52">
        <v>0</v>
      </c>
      <c r="L50" s="51">
        <v>11</v>
      </c>
      <c r="M50" s="52">
        <v>2</v>
      </c>
      <c r="N50" s="51">
        <f t="shared" si="4"/>
        <v>46</v>
      </c>
      <c r="O50" s="52">
        <f t="shared" si="4"/>
        <v>12</v>
      </c>
      <c r="P50" s="53">
        <f>O50+N50</f>
        <v>58</v>
      </c>
    </row>
    <row r="51" spans="1:16" s="17" customFormat="1" ht="11.25" customHeight="1">
      <c r="A51" s="16" t="s">
        <v>39</v>
      </c>
      <c r="B51" s="51">
        <v>32</v>
      </c>
      <c r="C51" s="54">
        <v>6</v>
      </c>
      <c r="D51" s="51">
        <v>0</v>
      </c>
      <c r="E51" s="54">
        <v>0</v>
      </c>
      <c r="F51" s="51">
        <v>1</v>
      </c>
      <c r="G51" s="54">
        <v>0</v>
      </c>
      <c r="H51" s="51">
        <v>1</v>
      </c>
      <c r="I51" s="54">
        <v>1</v>
      </c>
      <c r="J51" s="51">
        <v>1</v>
      </c>
      <c r="K51" s="54">
        <v>0</v>
      </c>
      <c r="L51" s="51">
        <v>12</v>
      </c>
      <c r="M51" s="54">
        <v>0</v>
      </c>
      <c r="N51" s="51">
        <f t="shared" si="4"/>
        <v>47</v>
      </c>
      <c r="O51" s="54">
        <f t="shared" si="4"/>
        <v>7</v>
      </c>
      <c r="P51" s="53">
        <f>O51+N51</f>
        <v>54</v>
      </c>
    </row>
    <row r="52" spans="1:16" s="17" customFormat="1" ht="11.25" customHeight="1">
      <c r="A52" s="16" t="s">
        <v>40</v>
      </c>
      <c r="B52" s="51">
        <v>30</v>
      </c>
      <c r="C52" s="54">
        <v>5</v>
      </c>
      <c r="D52" s="51">
        <v>0</v>
      </c>
      <c r="E52" s="54">
        <v>0</v>
      </c>
      <c r="F52" s="51">
        <v>1</v>
      </c>
      <c r="G52" s="54">
        <v>0</v>
      </c>
      <c r="H52" s="51">
        <v>2</v>
      </c>
      <c r="I52" s="54">
        <v>1</v>
      </c>
      <c r="J52" s="51">
        <v>0</v>
      </c>
      <c r="K52" s="54">
        <v>0</v>
      </c>
      <c r="L52" s="51">
        <v>11</v>
      </c>
      <c r="M52" s="54">
        <v>1</v>
      </c>
      <c r="N52" s="51">
        <f t="shared" si="4"/>
        <v>44</v>
      </c>
      <c r="O52" s="54">
        <f t="shared" si="4"/>
        <v>7</v>
      </c>
      <c r="P52" s="53">
        <f>O52+N52</f>
        <v>51</v>
      </c>
    </row>
    <row r="53" spans="1:16" ht="9.75" customHeight="1">
      <c r="A53" s="6"/>
      <c r="B53" s="10"/>
      <c r="C53" s="20"/>
      <c r="D53" s="10"/>
      <c r="E53" s="20"/>
      <c r="F53" s="10"/>
      <c r="G53" s="20"/>
      <c r="H53" s="10"/>
      <c r="I53" s="20"/>
      <c r="J53" s="10"/>
      <c r="K53" s="20"/>
      <c r="L53" s="10"/>
      <c r="M53" s="20"/>
      <c r="N53" s="10"/>
      <c r="O53" s="20"/>
      <c r="P53" s="12"/>
    </row>
    <row r="93" spans="1:16" s="17" customFormat="1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135" spans="1:16" s="17" customFormat="1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45" spans="1:16" s="17" customFormat="1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58" spans="1:16" s="17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88" spans="1:16" s="17" customFormat="1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98" spans="1:16" s="17" customFormat="1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208" spans="1:16" s="17" customFormat="1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</sheetData>
  <printOptions horizontalCentered="1"/>
  <pageMargins left="0.25" right="0.25" top="0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workbookViewId="0" topLeftCell="A20">
      <selection activeCell="A43" sqref="A43:IV43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.75" customHeight="1">
      <c r="A1" s="63" t="s">
        <v>47</v>
      </c>
      <c r="B1" s="17"/>
      <c r="C1" s="17"/>
      <c r="D1" s="17"/>
      <c r="E1" s="17"/>
      <c r="F1"/>
      <c r="G1"/>
      <c r="H1"/>
    </row>
    <row r="2" spans="1:8" ht="10.5" customHeight="1">
      <c r="A2" s="1"/>
      <c r="B2" s="17"/>
      <c r="C2" s="17"/>
      <c r="D2" s="17"/>
      <c r="E2" s="17"/>
      <c r="F2"/>
      <c r="G2"/>
      <c r="H2"/>
    </row>
    <row r="3" spans="1:8" ht="12.75" customHeight="1">
      <c r="A3" s="6" t="s">
        <v>13</v>
      </c>
      <c r="F3"/>
      <c r="G3"/>
      <c r="H3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0.5" customHeight="1"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221</v>
      </c>
      <c r="C6" s="15">
        <v>216</v>
      </c>
      <c r="D6" s="15">
        <v>159</v>
      </c>
      <c r="E6"/>
      <c r="F6"/>
      <c r="G6"/>
    </row>
    <row r="7" spans="1:7" ht="12.75" customHeight="1">
      <c r="A7" s="6" t="s">
        <v>35</v>
      </c>
      <c r="B7" s="15">
        <v>266</v>
      </c>
      <c r="C7" s="15">
        <v>255</v>
      </c>
      <c r="D7" s="15">
        <v>154</v>
      </c>
      <c r="E7"/>
      <c r="F7"/>
      <c r="G7"/>
    </row>
    <row r="8" spans="1:7" s="17" customFormat="1" ht="12.75" customHeight="1">
      <c r="A8" s="16" t="s">
        <v>38</v>
      </c>
      <c r="B8" s="15">
        <v>280</v>
      </c>
      <c r="C8" s="15">
        <v>262</v>
      </c>
      <c r="D8" s="15">
        <v>147</v>
      </c>
      <c r="E8" s="27"/>
      <c r="F8" s="27"/>
      <c r="G8" s="27"/>
    </row>
    <row r="9" spans="1:7" s="17" customFormat="1" ht="12.75" customHeight="1">
      <c r="A9" s="16" t="s">
        <v>39</v>
      </c>
      <c r="B9" s="15">
        <v>273</v>
      </c>
      <c r="C9" s="15">
        <v>283</v>
      </c>
      <c r="D9" s="15">
        <v>160</v>
      </c>
      <c r="E9" s="27"/>
      <c r="F9" s="27"/>
      <c r="G9" s="27"/>
    </row>
    <row r="10" spans="1:7" s="17" customFormat="1" ht="12.75" customHeight="1">
      <c r="A10" s="16" t="s">
        <v>40</v>
      </c>
      <c r="B10" s="15">
        <f>ME!P41</f>
        <v>328</v>
      </c>
      <c r="C10" s="15">
        <v>312</v>
      </c>
      <c r="D10" s="15">
        <v>184</v>
      </c>
      <c r="E10" s="27"/>
      <c r="F10" s="27"/>
      <c r="G10" s="27"/>
    </row>
    <row r="11" spans="1:4" ht="10.5" customHeight="1">
      <c r="A11" s="29"/>
      <c r="B11" s="12"/>
      <c r="C11" s="12"/>
      <c r="D11" s="12"/>
    </row>
    <row r="12" ht="10.5" customHeight="1">
      <c r="A12" s="29"/>
    </row>
    <row r="13" ht="12.75" customHeight="1">
      <c r="A13" s="6" t="s">
        <v>16</v>
      </c>
    </row>
    <row r="14" spans="1:4" s="32" customFormat="1" ht="12.75" customHeight="1">
      <c r="A14" s="33" t="s">
        <v>14</v>
      </c>
      <c r="B14" s="46" t="s">
        <v>17</v>
      </c>
      <c r="C14" s="46" t="s">
        <v>18</v>
      </c>
      <c r="D14" s="46" t="s">
        <v>19</v>
      </c>
    </row>
    <row r="15" spans="2:4" ht="10.5" customHeight="1">
      <c r="B15" s="9"/>
      <c r="C15" s="9"/>
      <c r="D15" s="9"/>
    </row>
    <row r="16" spans="1:4" ht="12.75" customHeight="1">
      <c r="A16" s="6" t="s">
        <v>11</v>
      </c>
      <c r="B16" s="15">
        <f>ME!P48</f>
        <v>63</v>
      </c>
      <c r="C16" s="15">
        <v>61</v>
      </c>
      <c r="D16" s="15">
        <v>43</v>
      </c>
    </row>
    <row r="17" spans="1:4" s="17" customFormat="1" ht="12.75" customHeight="1">
      <c r="A17" s="16" t="s">
        <v>35</v>
      </c>
      <c r="B17" s="15">
        <f>ME!P49</f>
        <v>52</v>
      </c>
      <c r="C17" s="15">
        <v>50</v>
      </c>
      <c r="D17" s="15">
        <v>37</v>
      </c>
    </row>
    <row r="18" spans="1:4" s="17" customFormat="1" ht="12.75" customHeight="1">
      <c r="A18" s="16" t="s">
        <v>38</v>
      </c>
      <c r="B18" s="15">
        <f>ME!P50</f>
        <v>58</v>
      </c>
      <c r="C18" s="15">
        <v>59</v>
      </c>
      <c r="D18" s="15">
        <v>34</v>
      </c>
    </row>
    <row r="19" spans="1:4" s="17" customFormat="1" ht="12.75" customHeight="1">
      <c r="A19" s="16" t="s">
        <v>39</v>
      </c>
      <c r="B19" s="15">
        <f>ME!P51</f>
        <v>54</v>
      </c>
      <c r="C19" s="15">
        <v>50</v>
      </c>
      <c r="D19" s="15">
        <v>34</v>
      </c>
    </row>
    <row r="20" spans="1:4" s="17" customFormat="1" ht="12.75" customHeight="1">
      <c r="A20" s="16" t="s">
        <v>40</v>
      </c>
      <c r="B20" s="15">
        <f>ME!P52</f>
        <v>51</v>
      </c>
      <c r="C20" s="15">
        <v>51</v>
      </c>
      <c r="D20" s="15">
        <v>31</v>
      </c>
    </row>
    <row r="21" spans="1:4" ht="10.5" customHeight="1">
      <c r="A21" s="29"/>
      <c r="B21" s="12"/>
      <c r="C21" s="12"/>
      <c r="D21" s="12"/>
    </row>
    <row r="22" ht="10.5" customHeight="1">
      <c r="A22" s="29"/>
    </row>
    <row r="23" spans="1:8" s="32" customFormat="1" ht="12.75" customHeight="1">
      <c r="A23" s="33" t="s">
        <v>20</v>
      </c>
      <c r="B23" s="48" t="s">
        <v>13</v>
      </c>
      <c r="C23" s="48" t="s">
        <v>13</v>
      </c>
      <c r="D23" s="48" t="s">
        <v>6</v>
      </c>
      <c r="E23" s="48" t="s">
        <v>16</v>
      </c>
      <c r="F23" s="48" t="s">
        <v>16</v>
      </c>
      <c r="G23" s="42" t="s">
        <v>6</v>
      </c>
      <c r="H23" s="42" t="s">
        <v>7</v>
      </c>
    </row>
    <row r="24" spans="1:8" s="32" customFormat="1" ht="12.75" customHeight="1">
      <c r="A24" s="33"/>
      <c r="B24" s="43" t="s">
        <v>21</v>
      </c>
      <c r="C24" s="43" t="s">
        <v>22</v>
      </c>
      <c r="D24" s="43" t="s">
        <v>13</v>
      </c>
      <c r="E24" s="43" t="s">
        <v>23</v>
      </c>
      <c r="F24" s="43" t="s">
        <v>24</v>
      </c>
      <c r="G24" s="45" t="s">
        <v>16</v>
      </c>
      <c r="H24" s="45" t="s">
        <v>6</v>
      </c>
    </row>
    <row r="25" spans="2:8" ht="10.5" customHeight="1">
      <c r="B25" s="3"/>
      <c r="C25" s="3"/>
      <c r="D25" s="3"/>
      <c r="E25" s="3"/>
      <c r="F25" s="3"/>
      <c r="G25" s="3"/>
      <c r="H25" s="9"/>
    </row>
    <row r="26" spans="1:8" ht="12.75" customHeight="1">
      <c r="A26" s="6" t="s">
        <v>11</v>
      </c>
      <c r="B26" s="58">
        <v>1524</v>
      </c>
      <c r="C26" s="58">
        <v>4329</v>
      </c>
      <c r="D26" s="58">
        <f>C26+B26</f>
        <v>5853</v>
      </c>
      <c r="E26" s="58">
        <v>727</v>
      </c>
      <c r="F26" s="58">
        <v>350</v>
      </c>
      <c r="G26" s="58">
        <f>F26+E26</f>
        <v>1077</v>
      </c>
      <c r="H26" s="59">
        <f>G26+D26</f>
        <v>6930</v>
      </c>
    </row>
    <row r="27" spans="1:8" ht="12.75" customHeight="1">
      <c r="A27" s="6" t="s">
        <v>35</v>
      </c>
      <c r="B27" s="58">
        <v>1186</v>
      </c>
      <c r="C27" s="58">
        <v>3948</v>
      </c>
      <c r="D27" s="58">
        <f>C27+B27</f>
        <v>5134</v>
      </c>
      <c r="E27" s="58">
        <v>806</v>
      </c>
      <c r="F27" s="58">
        <v>299</v>
      </c>
      <c r="G27" s="58">
        <f>F27+E27</f>
        <v>1105</v>
      </c>
      <c r="H27" s="59">
        <f>G27+D27</f>
        <v>6239</v>
      </c>
    </row>
    <row r="28" spans="1:8" ht="12.75" customHeight="1">
      <c r="A28" s="6" t="s">
        <v>38</v>
      </c>
      <c r="B28" s="58">
        <v>1155</v>
      </c>
      <c r="C28" s="58">
        <v>3984</v>
      </c>
      <c r="D28" s="58">
        <f>C28+B28</f>
        <v>5139</v>
      </c>
      <c r="E28" s="58">
        <v>840</v>
      </c>
      <c r="F28" s="58">
        <v>267</v>
      </c>
      <c r="G28" s="58">
        <f>F28+E28</f>
        <v>1107</v>
      </c>
      <c r="H28" s="59">
        <f>G28+D28</f>
        <v>6246</v>
      </c>
    </row>
    <row r="29" spans="1:8" ht="12.75" customHeight="1">
      <c r="A29" s="6" t="s">
        <v>39</v>
      </c>
      <c r="B29" s="58">
        <v>1034</v>
      </c>
      <c r="C29" s="58">
        <v>3551</v>
      </c>
      <c r="D29" s="58">
        <f>C29+B29</f>
        <v>4585</v>
      </c>
      <c r="E29" s="58">
        <v>838</v>
      </c>
      <c r="F29" s="58">
        <v>231</v>
      </c>
      <c r="G29" s="58">
        <f>F29+E29</f>
        <v>1069</v>
      </c>
      <c r="H29" s="59">
        <f>G29+D29</f>
        <v>5654</v>
      </c>
    </row>
    <row r="30" spans="1:8" ht="12.75" customHeight="1">
      <c r="A30" s="6" t="s">
        <v>40</v>
      </c>
      <c r="B30" s="58">
        <v>1104</v>
      </c>
      <c r="C30" s="58">
        <v>3656</v>
      </c>
      <c r="D30" s="58">
        <f>C30+B30</f>
        <v>4760</v>
      </c>
      <c r="E30" s="58">
        <v>787</v>
      </c>
      <c r="F30" s="58">
        <v>237</v>
      </c>
      <c r="G30" s="58">
        <f>F30+E30</f>
        <v>1024</v>
      </c>
      <c r="H30" s="59">
        <f>G30+D30</f>
        <v>5784</v>
      </c>
    </row>
    <row r="31" spans="1:8" ht="10.5" customHeight="1">
      <c r="A31" s="29"/>
      <c r="B31" s="10"/>
      <c r="C31" s="10"/>
      <c r="D31" s="10"/>
      <c r="E31" s="10"/>
      <c r="F31" s="10"/>
      <c r="G31" s="10"/>
      <c r="H31" s="12"/>
    </row>
    <row r="32" spans="6:8" ht="10.5" customHeight="1">
      <c r="F32"/>
      <c r="G32"/>
      <c r="H32"/>
    </row>
    <row r="33" spans="1:8" s="32" customFormat="1" ht="12.75" customHeight="1">
      <c r="A33" s="33" t="s">
        <v>25</v>
      </c>
      <c r="B33" s="48" t="s">
        <v>13</v>
      </c>
      <c r="C33" s="48" t="s">
        <v>13</v>
      </c>
      <c r="D33" s="48" t="s">
        <v>6</v>
      </c>
      <c r="E33" s="48" t="s">
        <v>16</v>
      </c>
      <c r="F33" s="48" t="s">
        <v>26</v>
      </c>
      <c r="G33" s="48" t="s">
        <v>27</v>
      </c>
      <c r="H33" s="42" t="s">
        <v>7</v>
      </c>
    </row>
    <row r="34" spans="2:8" s="32" customFormat="1" ht="12.75" customHeight="1">
      <c r="B34" s="43" t="s">
        <v>28</v>
      </c>
      <c r="C34" s="43" t="s">
        <v>29</v>
      </c>
      <c r="D34" s="43" t="s">
        <v>13</v>
      </c>
      <c r="E34" s="43" t="s">
        <v>23</v>
      </c>
      <c r="F34" s="43" t="s">
        <v>24</v>
      </c>
      <c r="G34" s="43" t="s">
        <v>16</v>
      </c>
      <c r="H34" s="45" t="s">
        <v>6</v>
      </c>
    </row>
    <row r="35" spans="2:8" ht="10.5" customHeight="1">
      <c r="B35" s="13"/>
      <c r="C35" s="13"/>
      <c r="D35" s="13"/>
      <c r="E35" s="13"/>
      <c r="F35" s="13"/>
      <c r="G35" s="13"/>
      <c r="H35" s="15"/>
    </row>
    <row r="36" spans="1:8" ht="12.75" customHeight="1">
      <c r="A36" s="6" t="s">
        <v>11</v>
      </c>
      <c r="B36" s="25">
        <v>2682.24</v>
      </c>
      <c r="C36" s="25">
        <v>10303.02</v>
      </c>
      <c r="D36" s="25">
        <f>C36+B36</f>
        <v>12985.26</v>
      </c>
      <c r="E36" s="25">
        <v>3969.42</v>
      </c>
      <c r="F36" s="25">
        <v>6160</v>
      </c>
      <c r="G36" s="25">
        <f>F36+E36</f>
        <v>10129.42</v>
      </c>
      <c r="H36" s="26">
        <f>G36+D36</f>
        <v>23114.68</v>
      </c>
    </row>
    <row r="37" spans="1:8" ht="12.75" customHeight="1">
      <c r="A37" s="6" t="s">
        <v>35</v>
      </c>
      <c r="B37" s="25">
        <v>2087.36</v>
      </c>
      <c r="C37" s="25">
        <v>9396.24</v>
      </c>
      <c r="D37" s="25">
        <f>C37+B37</f>
        <v>11483.6</v>
      </c>
      <c r="E37" s="25">
        <v>4400.76</v>
      </c>
      <c r="F37" s="25">
        <v>5262.4</v>
      </c>
      <c r="G37" s="25">
        <f>F37+E37</f>
        <v>9663.16</v>
      </c>
      <c r="H37" s="26">
        <f>G37+D37</f>
        <v>21146.760000000002</v>
      </c>
    </row>
    <row r="38" spans="1:8" ht="12.75" customHeight="1">
      <c r="A38" s="6" t="s">
        <v>38</v>
      </c>
      <c r="B38" s="25">
        <v>2032.8</v>
      </c>
      <c r="C38" s="25">
        <v>9481.92</v>
      </c>
      <c r="D38" s="25">
        <f>C38+B38</f>
        <v>11514.72</v>
      </c>
      <c r="E38" s="25">
        <v>4586.4</v>
      </c>
      <c r="F38" s="25">
        <v>4699.2</v>
      </c>
      <c r="G38" s="25">
        <f>F38+E38</f>
        <v>9285.599999999999</v>
      </c>
      <c r="H38" s="26">
        <f>G38+D38</f>
        <v>20800.32</v>
      </c>
    </row>
    <row r="39" spans="1:8" ht="12.75" customHeight="1">
      <c r="A39" s="6" t="s">
        <v>39</v>
      </c>
      <c r="B39" s="25">
        <v>1819.84</v>
      </c>
      <c r="C39" s="25">
        <v>8451.38</v>
      </c>
      <c r="D39" s="25">
        <f>C39+B39</f>
        <v>10271.22</v>
      </c>
      <c r="E39" s="25">
        <v>4575.48</v>
      </c>
      <c r="F39" s="25">
        <v>4065.6</v>
      </c>
      <c r="G39" s="25">
        <f>F39+E39</f>
        <v>8641.08</v>
      </c>
      <c r="H39" s="26">
        <f>G39+D39</f>
        <v>18912.3</v>
      </c>
    </row>
    <row r="40" spans="1:8" ht="12.75" customHeight="1">
      <c r="A40" s="6" t="s">
        <v>40</v>
      </c>
      <c r="B40" s="25">
        <v>1943.04</v>
      </c>
      <c r="C40" s="25">
        <v>8701.28</v>
      </c>
      <c r="D40" s="25">
        <f>C40+B40</f>
        <v>10644.32</v>
      </c>
      <c r="E40" s="25">
        <v>4297.02</v>
      </c>
      <c r="F40" s="25">
        <v>4171.2</v>
      </c>
      <c r="G40" s="25">
        <f>F40+E40</f>
        <v>8468.220000000001</v>
      </c>
      <c r="H40" s="26">
        <f>G40+D40</f>
        <v>19112.54</v>
      </c>
    </row>
    <row r="41" spans="1:8" ht="10.5" customHeight="1">
      <c r="A41" s="29"/>
      <c r="B41" s="10"/>
      <c r="C41" s="10"/>
      <c r="D41" s="10"/>
      <c r="E41" s="10"/>
      <c r="F41" s="10"/>
      <c r="G41" s="10"/>
      <c r="H41" s="12"/>
    </row>
    <row r="43" ht="12" customHeight="1">
      <c r="A43" s="28" t="s">
        <v>37</v>
      </c>
    </row>
    <row r="51" s="17" customFormat="1" ht="12.75" customHeight="1">
      <c r="A51" s="30"/>
    </row>
    <row r="85" s="17" customFormat="1" ht="12.75" customHeight="1">
      <c r="A85" s="30"/>
    </row>
    <row r="118" s="17" customFormat="1" ht="12.75" customHeight="1">
      <c r="A118" s="30"/>
    </row>
    <row r="130" s="17" customFormat="1" ht="12.75" customHeight="1">
      <c r="A130" s="30"/>
    </row>
    <row r="139" s="17" customFormat="1" ht="12.75" customHeight="1">
      <c r="A139" s="30"/>
    </row>
  </sheetData>
  <printOptions horizontalCentered="1"/>
  <pageMargins left="0.25" right="0.25" top="0.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workbookViewId="0" topLeftCell="A1">
      <selection activeCell="O10" sqref="O10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8" t="s">
        <v>32</v>
      </c>
    </row>
    <row r="2" ht="12.75" customHeight="1">
      <c r="A2" s="18"/>
    </row>
    <row r="3" spans="1:16" s="28" customFormat="1" ht="12.7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2.75" customHeight="1">
      <c r="A4" s="6" t="s">
        <v>12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2.75" customHeight="1">
      <c r="A6" s="6" t="s">
        <v>11</v>
      </c>
      <c r="B6" s="51">
        <v>1</v>
      </c>
      <c r="C6" s="52">
        <v>0</v>
      </c>
      <c r="D6" s="51">
        <v>0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f aca="true" t="shared" si="0" ref="N6:O10">L6+J6+H6+F6+D6+B6</f>
        <v>1</v>
      </c>
      <c r="O6" s="52">
        <f t="shared" si="0"/>
        <v>0</v>
      </c>
      <c r="P6" s="53">
        <f>O6+N6</f>
        <v>1</v>
      </c>
    </row>
    <row r="7" spans="1:16" ht="12.75" customHeight="1">
      <c r="A7" s="6" t="s">
        <v>35</v>
      </c>
      <c r="B7" s="51">
        <v>0</v>
      </c>
      <c r="C7" s="52">
        <v>0</v>
      </c>
      <c r="D7" s="51">
        <v>0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0</v>
      </c>
      <c r="M7" s="52">
        <v>0</v>
      </c>
      <c r="N7" s="51">
        <f t="shared" si="0"/>
        <v>0</v>
      </c>
      <c r="O7" s="52">
        <f t="shared" si="0"/>
        <v>0</v>
      </c>
      <c r="P7" s="53">
        <f>O7+N7</f>
        <v>0</v>
      </c>
    </row>
    <row r="8" spans="1:16" ht="12.75" customHeight="1">
      <c r="A8" s="6" t="s">
        <v>38</v>
      </c>
      <c r="B8" s="51">
        <v>2</v>
      </c>
      <c r="C8" s="52">
        <v>0</v>
      </c>
      <c r="D8" s="51">
        <v>0</v>
      </c>
      <c r="E8" s="52">
        <v>0</v>
      </c>
      <c r="F8" s="51">
        <v>0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f t="shared" si="0"/>
        <v>2</v>
      </c>
      <c r="O8" s="52">
        <f t="shared" si="0"/>
        <v>0</v>
      </c>
      <c r="P8" s="53">
        <f>O8+N8</f>
        <v>2</v>
      </c>
    </row>
    <row r="9" spans="1:16" ht="12.75" customHeight="1">
      <c r="A9" s="6" t="s">
        <v>39</v>
      </c>
      <c r="B9" s="51">
        <v>1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f t="shared" si="0"/>
        <v>1</v>
      </c>
      <c r="O9" s="52">
        <f t="shared" si="0"/>
        <v>0</v>
      </c>
      <c r="P9" s="53">
        <f>O9+N9</f>
        <v>1</v>
      </c>
    </row>
    <row r="10" spans="1:16" ht="12.75" customHeight="1">
      <c r="A10" s="6" t="s">
        <v>40</v>
      </c>
      <c r="B10" s="51">
        <v>1</v>
      </c>
      <c r="C10" s="52">
        <v>1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f t="shared" si="0"/>
        <v>1</v>
      </c>
      <c r="O10" s="52">
        <f t="shared" si="0"/>
        <v>1</v>
      </c>
      <c r="P10" s="53">
        <f>O10+N10</f>
        <v>2</v>
      </c>
    </row>
    <row r="11" spans="2:16" ht="12.7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3" ht="12.75" customHeight="1">
      <c r="A13" s="6" t="s">
        <v>16</v>
      </c>
    </row>
    <row r="14" spans="1:16" s="32" customFormat="1" ht="12.75" customHeight="1">
      <c r="A14" s="33" t="s">
        <v>14</v>
      </c>
      <c r="B14" s="49" t="s">
        <v>0</v>
      </c>
      <c r="C14" s="50"/>
      <c r="D14" s="49" t="s">
        <v>1</v>
      </c>
      <c r="E14" s="50"/>
      <c r="F14" s="49" t="s">
        <v>2</v>
      </c>
      <c r="G14" s="50"/>
      <c r="H14" s="49" t="s">
        <v>3</v>
      </c>
      <c r="I14" s="50"/>
      <c r="J14" s="49" t="s">
        <v>4</v>
      </c>
      <c r="K14" s="50"/>
      <c r="L14" s="49" t="s">
        <v>5</v>
      </c>
      <c r="M14" s="50"/>
      <c r="N14" s="49" t="s">
        <v>6</v>
      </c>
      <c r="O14" s="50"/>
      <c r="P14" s="38" t="s">
        <v>7</v>
      </c>
    </row>
    <row r="15" spans="1:16" s="32" customFormat="1" ht="12.75" customHeight="1">
      <c r="A15" s="33" t="s">
        <v>15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6</v>
      </c>
    </row>
    <row r="16" spans="1:16" ht="12.75" customHeight="1">
      <c r="A16" s="6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5"/>
    </row>
    <row r="17" spans="1:16" ht="12.75" customHeight="1">
      <c r="A17" s="6" t="s">
        <v>11</v>
      </c>
      <c r="B17" s="51">
        <v>5</v>
      </c>
      <c r="C17" s="52">
        <v>1</v>
      </c>
      <c r="D17" s="51">
        <v>0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f aca="true" t="shared" si="1" ref="N17:O21">L17+J17+H17+F17+D17+B17</f>
        <v>5</v>
      </c>
      <c r="O17" s="52">
        <f t="shared" si="1"/>
        <v>1</v>
      </c>
      <c r="P17" s="53">
        <f>O17+N17</f>
        <v>6</v>
      </c>
    </row>
    <row r="18" spans="1:16" s="17" customFormat="1" ht="12.75" customHeight="1">
      <c r="A18" s="16" t="s">
        <v>35</v>
      </c>
      <c r="B18" s="51">
        <v>3</v>
      </c>
      <c r="C18" s="52">
        <v>1</v>
      </c>
      <c r="D18" s="51">
        <v>0</v>
      </c>
      <c r="E18" s="52">
        <v>0</v>
      </c>
      <c r="F18" s="51">
        <v>0</v>
      </c>
      <c r="G18" s="52">
        <v>0</v>
      </c>
      <c r="H18" s="51">
        <v>0</v>
      </c>
      <c r="I18" s="52">
        <v>0</v>
      </c>
      <c r="J18" s="51">
        <v>0</v>
      </c>
      <c r="K18" s="52">
        <v>0</v>
      </c>
      <c r="L18" s="51">
        <v>0</v>
      </c>
      <c r="M18" s="52">
        <v>0</v>
      </c>
      <c r="N18" s="51">
        <f t="shared" si="1"/>
        <v>3</v>
      </c>
      <c r="O18" s="52">
        <f t="shared" si="1"/>
        <v>1</v>
      </c>
      <c r="P18" s="53">
        <f>O18+N18</f>
        <v>4</v>
      </c>
    </row>
    <row r="19" spans="1:16" s="17" customFormat="1" ht="12.75" customHeight="1">
      <c r="A19" s="16" t="s">
        <v>38</v>
      </c>
      <c r="B19" s="51">
        <v>4</v>
      </c>
      <c r="C19" s="52">
        <v>1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f t="shared" si="1"/>
        <v>4</v>
      </c>
      <c r="O19" s="52">
        <f t="shared" si="1"/>
        <v>1</v>
      </c>
      <c r="P19" s="53">
        <f>O19+N19</f>
        <v>5</v>
      </c>
    </row>
    <row r="20" spans="1:16" s="17" customFormat="1" ht="12.75" customHeight="1">
      <c r="A20" s="16" t="s">
        <v>39</v>
      </c>
      <c r="B20" s="51">
        <v>3</v>
      </c>
      <c r="C20" s="52">
        <v>2</v>
      </c>
      <c r="D20" s="51">
        <v>0</v>
      </c>
      <c r="E20" s="52">
        <v>1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f t="shared" si="1"/>
        <v>3</v>
      </c>
      <c r="O20" s="52">
        <f t="shared" si="1"/>
        <v>3</v>
      </c>
      <c r="P20" s="53">
        <f>O20+N20</f>
        <v>6</v>
      </c>
    </row>
    <row r="21" spans="1:16" s="17" customFormat="1" ht="12.75" customHeight="1">
      <c r="A21" s="16" t="s">
        <v>40</v>
      </c>
      <c r="B21" s="51">
        <v>2</v>
      </c>
      <c r="C21" s="52">
        <v>1</v>
      </c>
      <c r="D21" s="51">
        <v>0</v>
      </c>
      <c r="E21" s="52">
        <v>1</v>
      </c>
      <c r="F21" s="51">
        <v>0</v>
      </c>
      <c r="G21" s="52">
        <v>0</v>
      </c>
      <c r="H21" s="51">
        <v>0</v>
      </c>
      <c r="I21" s="52">
        <v>0</v>
      </c>
      <c r="J21" s="51">
        <v>0</v>
      </c>
      <c r="K21" s="52">
        <v>0</v>
      </c>
      <c r="L21" s="51">
        <v>0</v>
      </c>
      <c r="M21" s="52">
        <v>0</v>
      </c>
      <c r="N21" s="51">
        <f t="shared" si="1"/>
        <v>2</v>
      </c>
      <c r="O21" s="52">
        <f t="shared" si="1"/>
        <v>2</v>
      </c>
      <c r="P21" s="53">
        <f>O21+N21</f>
        <v>4</v>
      </c>
    </row>
    <row r="22" spans="2:16" ht="12.75" customHeight="1"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2"/>
    </row>
    <row r="62" spans="1:16" s="17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72" spans="1:16" s="17" customFormat="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85" spans="1:16" s="17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115" spans="1:16" s="17" customFormat="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25" spans="1:16" s="17" customFormat="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35" spans="1:16" s="17" customFormat="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5.7109375" style="32" customWidth="1"/>
    <col min="2" max="8" width="15.7109375" style="2" customWidth="1"/>
    <col min="9" max="16384" width="9.140625" style="2" customWidth="1"/>
  </cols>
  <sheetData>
    <row r="1" ht="12.75" customHeight="1">
      <c r="A1" s="31" t="s">
        <v>32</v>
      </c>
    </row>
    <row r="2" spans="6:8" ht="12.75" customHeight="1">
      <c r="F2"/>
      <c r="G2"/>
      <c r="H2"/>
    </row>
    <row r="3" spans="1:8" ht="12.75" customHeight="1">
      <c r="A3" s="33" t="s">
        <v>16</v>
      </c>
      <c r="F3"/>
      <c r="G3"/>
      <c r="H3"/>
    </row>
    <row r="4" spans="1:7" s="28" customFormat="1" ht="12.75" customHeight="1">
      <c r="A4" s="33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.75" customHeight="1">
      <c r="B5" s="9"/>
      <c r="C5" s="9"/>
      <c r="D5" s="9"/>
      <c r="E5"/>
      <c r="F5"/>
      <c r="G5"/>
    </row>
    <row r="6" spans="1:7" ht="12.75" customHeight="1">
      <c r="A6" s="33" t="s">
        <v>11</v>
      </c>
      <c r="B6" s="15">
        <v>6</v>
      </c>
      <c r="C6" s="15">
        <v>4</v>
      </c>
      <c r="D6" s="15">
        <v>4</v>
      </c>
      <c r="E6"/>
      <c r="F6"/>
      <c r="G6"/>
    </row>
    <row r="7" spans="1:7" s="17" customFormat="1" ht="12.75" customHeight="1">
      <c r="A7" s="34" t="s">
        <v>35</v>
      </c>
      <c r="B7" s="15">
        <v>4</v>
      </c>
      <c r="C7" s="15">
        <v>4</v>
      </c>
      <c r="D7" s="15">
        <v>1</v>
      </c>
      <c r="E7" s="27"/>
      <c r="F7" s="27"/>
      <c r="G7" s="27"/>
    </row>
    <row r="8" spans="1:7" s="17" customFormat="1" ht="12.75" customHeight="1">
      <c r="A8" s="34" t="s">
        <v>38</v>
      </c>
      <c r="B8" s="15">
        <v>5</v>
      </c>
      <c r="C8" s="15">
        <v>3</v>
      </c>
      <c r="D8" s="15">
        <v>2</v>
      </c>
      <c r="E8" s="27"/>
      <c r="F8" s="27"/>
      <c r="G8" s="27"/>
    </row>
    <row r="9" spans="1:7" s="17" customFormat="1" ht="12.75" customHeight="1">
      <c r="A9" s="34" t="s">
        <v>39</v>
      </c>
      <c r="B9" s="13">
        <v>6</v>
      </c>
      <c r="C9" s="13">
        <v>4</v>
      </c>
      <c r="D9" s="15">
        <v>3</v>
      </c>
      <c r="E9" s="27"/>
      <c r="F9" s="27"/>
      <c r="G9" s="27"/>
    </row>
    <row r="10" spans="1:7" s="17" customFormat="1" ht="12.75" customHeight="1">
      <c r="A10" s="34" t="s">
        <v>40</v>
      </c>
      <c r="B10" s="13">
        <f>OR!P21</f>
        <v>4</v>
      </c>
      <c r="C10" s="13">
        <v>3</v>
      </c>
      <c r="D10" s="15">
        <v>2</v>
      </c>
      <c r="E10" s="27"/>
      <c r="F10" s="27"/>
      <c r="G10" s="27"/>
    </row>
    <row r="11" spans="2:7" ht="12.75" customHeight="1">
      <c r="B11" s="10"/>
      <c r="C11" s="10"/>
      <c r="D11" s="12"/>
      <c r="E11"/>
      <c r="F11"/>
      <c r="G11"/>
    </row>
    <row r="28" s="17" customFormat="1" ht="12.75" customHeight="1">
      <c r="A28" s="35"/>
    </row>
    <row r="59" s="17" customFormat="1" ht="12.75" customHeight="1">
      <c r="A59" s="35"/>
    </row>
    <row r="93" s="17" customFormat="1" ht="12.75" customHeight="1">
      <c r="A93" s="35"/>
    </row>
    <row r="126" s="17" customFormat="1" ht="12.75" customHeight="1">
      <c r="A126" s="35"/>
    </row>
    <row r="138" s="17" customFormat="1" ht="12.75" customHeight="1">
      <c r="A138" s="35"/>
    </row>
    <row r="147" s="17" customFormat="1" ht="12.75" customHeight="1">
      <c r="A147" s="35"/>
    </row>
  </sheetData>
  <printOptions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B22">
      <selection activeCell="A44" sqref="A44:IV44"/>
    </sheetView>
  </sheetViews>
  <sheetFormatPr defaultColWidth="9.140625" defaultRowHeight="12" customHeight="1"/>
  <cols>
    <col min="1" max="1" width="25.7109375" style="28" customWidth="1"/>
    <col min="2" max="8" width="14.7109375" style="2" customWidth="1"/>
    <col min="9" max="16384" width="9.140625" style="2" customWidth="1"/>
  </cols>
  <sheetData>
    <row r="1" ht="12" customHeight="1">
      <c r="A1" s="19" t="s">
        <v>34</v>
      </c>
    </row>
    <row r="2" ht="12" customHeight="1">
      <c r="A2" s="19"/>
    </row>
    <row r="3" spans="1:8" ht="12" customHeight="1">
      <c r="A3" s="1" t="s">
        <v>27</v>
      </c>
      <c r="F3"/>
      <c r="G3"/>
      <c r="H3"/>
    </row>
    <row r="4" spans="1:8" ht="12" customHeight="1">
      <c r="A4" s="1"/>
      <c r="F4"/>
      <c r="G4"/>
      <c r="H4"/>
    </row>
    <row r="5" spans="1:8" ht="12" customHeight="1">
      <c r="A5" s="6" t="s">
        <v>13</v>
      </c>
      <c r="F5"/>
      <c r="G5"/>
      <c r="H5"/>
    </row>
    <row r="6" spans="1:7" s="28" customFormat="1" ht="12" customHeight="1">
      <c r="A6" s="6" t="s">
        <v>14</v>
      </c>
      <c r="B6" s="47" t="s">
        <v>17</v>
      </c>
      <c r="C6" s="47" t="s">
        <v>18</v>
      </c>
      <c r="D6" s="47" t="s">
        <v>19</v>
      </c>
      <c r="E6" s="29"/>
      <c r="F6" s="29"/>
      <c r="G6" s="29"/>
    </row>
    <row r="7" spans="2:7" ht="12" customHeight="1">
      <c r="B7" s="9"/>
      <c r="C7" s="9"/>
      <c r="D7" s="9"/>
      <c r="E7"/>
      <c r="F7"/>
      <c r="G7"/>
    </row>
    <row r="8" spans="1:7" ht="12" customHeight="1">
      <c r="A8" s="6" t="s">
        <v>11</v>
      </c>
      <c r="B8" s="57">
        <f>'UND&amp;PEN2'!B6+OPE2!B6+ME2!B6+ISE2!B6+'EE2'!B6+CPE2!B6+CHE2!B6+'CE2'!B6</f>
        <v>1139</v>
      </c>
      <c r="C8" s="57">
        <f>'UND&amp;PEN2'!C6+OPE2!C6+ME2!C6+ISE2!C6+'EE2'!C6+CPE2!C6+CHE2!C6+'CE2'!C6</f>
        <v>1089</v>
      </c>
      <c r="D8" s="57">
        <f>'UND&amp;PEN2'!D6+OPE2!D6+ME2!D6+ISE2!D6+'EE2'!D6+CPE2!D6+CHE2!D6+'CE2'!D6</f>
        <v>699</v>
      </c>
      <c r="E8"/>
      <c r="F8"/>
      <c r="G8"/>
    </row>
    <row r="9" spans="1:7" s="17" customFormat="1" ht="12" customHeight="1">
      <c r="A9" s="16" t="s">
        <v>35</v>
      </c>
      <c r="B9" s="57">
        <f>'UND&amp;PEN2'!B7+OPE2!B7+ME2!B7+ISE2!B7+'EE2'!B7+CPE2!B7+CHE2!B7+'CE2'!B7</f>
        <v>1177</v>
      </c>
      <c r="C9" s="57">
        <f>'UND&amp;PEN2'!C7+OPE2!C7+ME2!C7+ISE2!C7+'EE2'!C7+CPE2!C7+CHE2!C7+'CE2'!C7</f>
        <v>1083</v>
      </c>
      <c r="D9" s="57">
        <f>'UND&amp;PEN2'!D7+OPE2!D7+ME2!D7+ISE2!D7+'EE2'!D7+CPE2!D7+CHE2!D7+'CE2'!D7</f>
        <v>646</v>
      </c>
      <c r="E9" s="27"/>
      <c r="F9" s="27"/>
      <c r="G9" s="27"/>
    </row>
    <row r="10" spans="1:7" s="17" customFormat="1" ht="12" customHeight="1">
      <c r="A10" s="16" t="s">
        <v>38</v>
      </c>
      <c r="B10" s="57">
        <f>'UND&amp;PEN2'!B8+OPE2!B8+ME2!B8+ISE2!B8+'EE2'!B8+CPE2!B8+CHE2!B8+'CE2'!B8</f>
        <v>1208</v>
      </c>
      <c r="C10" s="57">
        <f>'UND&amp;PEN2'!C8+OPE2!C8+ME2!C8+ISE2!C8+'EE2'!C8+CPE2!C8+CHE2!C8+'CE2'!C8</f>
        <v>1084</v>
      </c>
      <c r="D10" s="57">
        <f>'UND&amp;PEN2'!D8+OPE2!D8+ME2!D8+ISE2!D8+'EE2'!D8+CPE2!D8+CHE2!D8+'CE2'!D8</f>
        <v>648</v>
      </c>
      <c r="E10" s="27"/>
      <c r="F10" s="27"/>
      <c r="G10" s="27"/>
    </row>
    <row r="11" spans="1:7" s="17" customFormat="1" ht="12" customHeight="1">
      <c r="A11" s="16" t="s">
        <v>39</v>
      </c>
      <c r="B11" s="57">
        <f>'UND&amp;PEN2'!B9+OPE2!B9+ME2!B9+ISE2!B9+'EE2'!B9+CPE2!B9+CHE2!B9+'CE2'!B9</f>
        <v>1159</v>
      </c>
      <c r="C11" s="57">
        <f>'UND&amp;PEN2'!C9+OPE2!C9+ME2!C9+ISE2!C9+'EE2'!C9+CPE2!C9+CHE2!C9+'CE2'!C9</f>
        <v>1114</v>
      </c>
      <c r="D11" s="57">
        <f>'UND&amp;PEN2'!D9+OPE2!D9+ME2!D9+ISE2!D9+'EE2'!D9+CPE2!D9+CHE2!D9+'CE2'!D9</f>
        <v>646</v>
      </c>
      <c r="E11" s="27"/>
      <c r="F11" s="27"/>
      <c r="G11" s="27"/>
    </row>
    <row r="12" spans="1:7" s="17" customFormat="1" ht="12" customHeight="1">
      <c r="A12" s="16" t="s">
        <v>40</v>
      </c>
      <c r="B12" s="57">
        <f>'UND&amp;PEN2'!B10+OPE2!B10+ME2!B10+ISE2!B10+'EE2'!B10+CPE2!B10+CHE2!B10+'CE2'!B10</f>
        <v>1247</v>
      </c>
      <c r="C12" s="57">
        <f>'UND&amp;PEN2'!C10+OPE2!C10+ME2!C10+ISE2!C10+'EE2'!C10+CPE2!C10+CHE2!C10+'CE2'!C10</f>
        <v>1121</v>
      </c>
      <c r="D12" s="57">
        <f>'UND&amp;PEN2'!D10+OPE2!D10+ME2!D10+ISE2!D10+'EE2'!D10+CPE2!D10+CHE2!D10+'CE2'!D10</f>
        <v>650</v>
      </c>
      <c r="E12" s="27"/>
      <c r="F12" s="27"/>
      <c r="G12" s="27"/>
    </row>
    <row r="13" spans="1:7" ht="12" customHeight="1">
      <c r="A13" s="6"/>
      <c r="B13" s="8"/>
      <c r="C13" s="8"/>
      <c r="D13" s="8"/>
      <c r="E13"/>
      <c r="F13"/>
      <c r="G13"/>
    </row>
    <row r="14" ht="12" customHeight="1">
      <c r="A14" s="29"/>
    </row>
    <row r="15" spans="1:8" ht="12" customHeight="1">
      <c r="A15" s="6" t="s">
        <v>16</v>
      </c>
      <c r="F15"/>
      <c r="G15"/>
      <c r="H15"/>
    </row>
    <row r="16" spans="1:7" s="28" customFormat="1" ht="12" customHeight="1">
      <c r="A16" s="6" t="s">
        <v>14</v>
      </c>
      <c r="B16" s="47" t="s">
        <v>17</v>
      </c>
      <c r="C16" s="47" t="s">
        <v>18</v>
      </c>
      <c r="D16" s="47" t="s">
        <v>19</v>
      </c>
      <c r="E16" s="29"/>
      <c r="F16" s="29"/>
      <c r="G16" s="29"/>
    </row>
    <row r="17" spans="2:7" ht="12" customHeight="1">
      <c r="B17" s="9"/>
      <c r="C17" s="9"/>
      <c r="D17" s="9"/>
      <c r="E17"/>
      <c r="F17"/>
      <c r="G17"/>
    </row>
    <row r="18" spans="1:7" ht="12" customHeight="1">
      <c r="A18" s="6" t="s">
        <v>11</v>
      </c>
      <c r="B18" s="57">
        <f>OSE2!B6+OR2!B6+ME2!B16+ISE2!B16+'EE2'!B16+CPE2!B16+CHE2!B16+'CE2'!B16+'AE2'!B6</f>
        <v>440</v>
      </c>
      <c r="C18" s="57">
        <f>OSE2!C6+OR2!C6+ME2!C16+ISE2!C16+'EE2'!C16+CPE2!C16+CHE2!C16+'CE2'!C16+'AE2'!C6</f>
        <v>417</v>
      </c>
      <c r="D18" s="57">
        <f>OSE2!D6+OR2!D6+ME2!D16+ISE2!D16+'EE2'!D16+CPE2!D16+CHE2!D16+'CE2'!D16+'AE2'!D6</f>
        <v>299</v>
      </c>
      <c r="E18"/>
      <c r="F18"/>
      <c r="G18"/>
    </row>
    <row r="19" spans="1:7" s="17" customFormat="1" ht="12" customHeight="1">
      <c r="A19" s="16" t="s">
        <v>35</v>
      </c>
      <c r="B19" s="57">
        <f>OSE2!B7+OR2!B7+ME2!B17+ISE2!B17+'EE2'!B17+CPE2!B17+CHE2!B17+'CE2'!B17+'AE2'!B7</f>
        <v>417</v>
      </c>
      <c r="C19" s="57">
        <f>OSE2!C7+OR2!C7+ME2!C17+ISE2!C17+'EE2'!C17+CPE2!C17+CHE2!C17+'CE2'!C17+'AE2'!C7</f>
        <v>418</v>
      </c>
      <c r="D19" s="57">
        <f>OSE2!D7+OR2!D7+ME2!D17+ISE2!D17+'EE2'!D17+CPE2!D17+CHE2!D17+'CE2'!D17+'AE2'!D7</f>
        <v>273</v>
      </c>
      <c r="E19" s="27"/>
      <c r="F19" s="27"/>
      <c r="G19" s="27"/>
    </row>
    <row r="20" spans="1:7" s="17" customFormat="1" ht="12" customHeight="1">
      <c r="A20" s="16" t="s">
        <v>38</v>
      </c>
      <c r="B20" s="57">
        <f>OSE2!B8+OR2!B8+ME2!B18+ISE2!B18+'EE2'!B18+CPE2!B18+CHE2!B18+'CE2'!B18+'AE2'!B8</f>
        <v>420</v>
      </c>
      <c r="C20" s="57">
        <f>OSE2!C8+OR2!C8+ME2!C18+ISE2!C18+'EE2'!C18+CPE2!C18+CHE2!C18+'CE2'!C18+'AE2'!C8</f>
        <v>415</v>
      </c>
      <c r="D20" s="57">
        <f>OSE2!D8+OR2!D8+ME2!D18+ISE2!D18+'EE2'!D18+CPE2!D18+CHE2!D18+'CE2'!D18+'AE2'!D8</f>
        <v>301</v>
      </c>
      <c r="E20" s="27"/>
      <c r="F20" s="27"/>
      <c r="G20" s="27"/>
    </row>
    <row r="21" spans="1:7" s="17" customFormat="1" ht="12" customHeight="1">
      <c r="A21" s="16" t="s">
        <v>39</v>
      </c>
      <c r="B21" s="57">
        <f>OSE2!B9+OR2!B9+ME2!B19+ISE2!B19+'EE2'!B19+CPE2!B19+CHE2!B19+'CE2'!B19+'AE2'!B9</f>
        <v>438</v>
      </c>
      <c r="C21" s="57">
        <f>OSE2!C9+OR2!C9+ME2!C19+ISE2!C19+'EE2'!C19+CPE2!C19+CHE2!C19+'CE2'!C19+'AE2'!C9</f>
        <v>436</v>
      </c>
      <c r="D21" s="57">
        <f>OSE2!D9+OR2!D9+ME2!D19+ISE2!D19+'EE2'!D19+CPE2!D19+CHE2!D19+'CE2'!D19+'AE2'!D9</f>
        <v>292</v>
      </c>
      <c r="E21" s="27"/>
      <c r="F21" s="27"/>
      <c r="G21" s="27"/>
    </row>
    <row r="22" spans="1:7" s="17" customFormat="1" ht="12" customHeight="1">
      <c r="A22" s="16" t="s">
        <v>40</v>
      </c>
      <c r="B22" s="57">
        <f>OSE2!B10+OR2!B10+ME2!B20+ISE2!B20+'EE2'!B20+CPE2!B20+CHE2!B20+'CE2'!B20+'AE2'!B10</f>
        <v>458</v>
      </c>
      <c r="C22" s="57">
        <f>OSE2!C10+OR2!C10+ME2!C20+ISE2!C20+'EE2'!C20+CPE2!C20+CHE2!C20+'CE2'!C20+'AE2'!C10</f>
        <v>418</v>
      </c>
      <c r="D22" s="57">
        <f>OSE2!D10+OR2!D10+ME2!D20+ISE2!D20+'EE2'!D20+CPE2!D20+CHE2!D20+'CE2'!D20+'AE2'!D10</f>
        <v>301</v>
      </c>
      <c r="E22" s="27"/>
      <c r="F22" s="27"/>
      <c r="G22" s="27"/>
    </row>
    <row r="23" spans="1:7" ht="12" customHeight="1">
      <c r="A23" s="6"/>
      <c r="B23" s="8"/>
      <c r="C23" s="8"/>
      <c r="D23" s="8"/>
      <c r="E23"/>
      <c r="F23"/>
      <c r="G23"/>
    </row>
    <row r="24" spans="6:8" ht="12" customHeight="1">
      <c r="F24"/>
      <c r="G24"/>
      <c r="H24"/>
    </row>
    <row r="25" spans="1:8" s="32" customFormat="1" ht="12" customHeight="1">
      <c r="A25" s="33" t="s">
        <v>20</v>
      </c>
      <c r="B25" s="48" t="s">
        <v>13</v>
      </c>
      <c r="C25" s="48" t="s">
        <v>13</v>
      </c>
      <c r="D25" s="48" t="s">
        <v>6</v>
      </c>
      <c r="E25" s="48" t="s">
        <v>16</v>
      </c>
      <c r="F25" s="48" t="s">
        <v>16</v>
      </c>
      <c r="G25" s="42" t="s">
        <v>6</v>
      </c>
      <c r="H25" s="42" t="s">
        <v>7</v>
      </c>
    </row>
    <row r="26" spans="1:8" s="32" customFormat="1" ht="12" customHeight="1">
      <c r="A26" s="33"/>
      <c r="B26" s="43" t="s">
        <v>21</v>
      </c>
      <c r="C26" s="43" t="s">
        <v>22</v>
      </c>
      <c r="D26" s="43" t="s">
        <v>13</v>
      </c>
      <c r="E26" s="43" t="s">
        <v>23</v>
      </c>
      <c r="F26" s="43" t="s">
        <v>24</v>
      </c>
      <c r="G26" s="45" t="s">
        <v>16</v>
      </c>
      <c r="H26" s="45" t="s">
        <v>6</v>
      </c>
    </row>
    <row r="27" spans="2:8" ht="12" customHeight="1">
      <c r="B27" s="3"/>
      <c r="C27" s="3"/>
      <c r="D27" s="3"/>
      <c r="E27" s="3"/>
      <c r="F27" s="3"/>
      <c r="G27" s="3"/>
      <c r="H27" s="9"/>
    </row>
    <row r="28" spans="1:8" ht="12" customHeight="1">
      <c r="A28" s="6" t="s">
        <v>11</v>
      </c>
      <c r="B28" s="58">
        <f>OSE2!B16+OPE2!B16+ME2!B26+ISE2!B26+'EM2'!B7+'EE2'!B26+CPE2!B26+CHE2!B26+'CE2'!B26</f>
        <v>3783</v>
      </c>
      <c r="C28" s="58">
        <f>OSE2!C16+OPE2!C16+ME2!C26+ISE2!C26+'EM2'!C7+'EE2'!C26+CPE2!C26+CHE2!C26+'CE2'!C26</f>
        <v>13115</v>
      </c>
      <c r="D28" s="58">
        <f>OSE2!D16+OPE2!D16+ME2!D26+ISE2!D26+'EM2'!D7+'EE2'!D26+CPE2!D26+CHE2!D26+'CE2'!D26</f>
        <v>16898</v>
      </c>
      <c r="E28" s="58">
        <f>OSE2!E16+OPE2!E16+ME2!E26+ISE2!E26+'EM2'!E7+'EE2'!E26+CPE2!E26+CHE2!E26+'CE2'!E26</f>
        <v>3225</v>
      </c>
      <c r="F28" s="58">
        <f>OSE2!F16+OPE2!F16+ME2!F26+ISE2!F26+'EM2'!F7+'EE2'!F26+CPE2!F26+CHE2!F26+'CE2'!F26</f>
        <v>1403</v>
      </c>
      <c r="G28" s="58">
        <f>OSE2!G16+OPE2!G16+ME2!G26+ISE2!G26+'EM2'!G7+'EE2'!G26+CPE2!G26+CHE2!G26+'CE2'!G26</f>
        <v>4628</v>
      </c>
      <c r="H28" s="59">
        <f>OSE2!H16+OPE2!H16+ME2!H26+ISE2!H26+'EM2'!H7+'EE2'!H26+CPE2!H26+CHE2!H26+'CE2'!H26</f>
        <v>21526</v>
      </c>
    </row>
    <row r="29" spans="1:8" ht="12" customHeight="1">
      <c r="A29" s="6" t="s">
        <v>35</v>
      </c>
      <c r="B29" s="58">
        <f>OSE2!B17+OPE2!B17+ME2!B27+ISE2!B27+'EM2'!B8+'EE2'!B27+CPE2!B27+CHE2!B27+'CE2'!B27</f>
        <v>3432</v>
      </c>
      <c r="C29" s="58">
        <f>OSE2!C17+OPE2!C17+ME2!C27+ISE2!C27+'EM2'!C8+'EE2'!C27+CPE2!C27+CHE2!C27+'CE2'!C27</f>
        <v>12401</v>
      </c>
      <c r="D29" s="58">
        <f>OSE2!D17+OPE2!D17+ME2!D27+ISE2!D27+'EM2'!D8+'EE2'!D27+CPE2!D27+CHE2!D27+'CE2'!D27</f>
        <v>15833</v>
      </c>
      <c r="E29" s="58">
        <f>OSE2!E17+OPE2!E17+ME2!E27+ISE2!E27+'EM2'!E8+'EE2'!E27+CPE2!E27+CHE2!E27+'CE2'!E27</f>
        <v>3312</v>
      </c>
      <c r="F29" s="58">
        <f>OSE2!F17+OPE2!F17+ME2!F27+ISE2!F27+'EM2'!F8+'EE2'!F27+CPE2!F27+CHE2!F27+'CE2'!F27</f>
        <v>1484</v>
      </c>
      <c r="G29" s="58">
        <f>OSE2!G17+OPE2!G17+ME2!G27+ISE2!G27+'EM2'!G8+'EE2'!G27+CPE2!G27+CHE2!G27+'CE2'!G27</f>
        <v>4796</v>
      </c>
      <c r="H29" s="59">
        <f>OSE2!H17+OPE2!H17+ME2!H27+ISE2!H27+'EM2'!H8+'EE2'!H27+CPE2!H27+CHE2!H27+'CE2'!H27</f>
        <v>20629</v>
      </c>
    </row>
    <row r="30" spans="1:8" ht="12" customHeight="1">
      <c r="A30" s="6" t="s">
        <v>38</v>
      </c>
      <c r="B30" s="58">
        <f>OSE2!B18+OPE2!B18+ME2!B28+ISE2!B28+'EM2'!B9+'EE2'!B28+CPE2!B28+CHE2!B28+'CE2'!B28</f>
        <v>3910</v>
      </c>
      <c r="C30" s="58">
        <f>OSE2!C18+OPE2!C18+ME2!C28+ISE2!C28+'EM2'!C9+'EE2'!C28+CPE2!C28+CHE2!C28+'CE2'!C28</f>
        <v>12358</v>
      </c>
      <c r="D30" s="58">
        <f>OSE2!D18+OPE2!D18+ME2!D28+ISE2!D28+'EM2'!D9+'EE2'!D28+CPE2!D28+CHE2!D28+'CE2'!D28</f>
        <v>16268</v>
      </c>
      <c r="E30" s="58">
        <f>OSE2!E18+OPE2!E18+ME2!E28+ISE2!E28+'EM2'!E9+'EE2'!E28+CPE2!E28+CHE2!E28+'CE2'!E28</f>
        <v>3352</v>
      </c>
      <c r="F30" s="58">
        <f>OSE2!F18+OPE2!F18+ME2!F28+ISE2!F28+'EM2'!F9+'EE2'!F28+CPE2!F28+CHE2!F28+'CE2'!F28</f>
        <v>1221</v>
      </c>
      <c r="G30" s="58">
        <f>OSE2!G18+OPE2!G18+ME2!G28+ISE2!G28+'EM2'!G9+'EE2'!G28+CPE2!G28+CHE2!G28+'CE2'!G28</f>
        <v>4573</v>
      </c>
      <c r="H30" s="59">
        <f>OSE2!H18+OPE2!H18+ME2!H28+ISE2!H28+'EM2'!H9+'EE2'!H28+CPE2!H28+CHE2!H28+'CE2'!H28</f>
        <v>20841</v>
      </c>
    </row>
    <row r="31" spans="1:8" ht="12" customHeight="1">
      <c r="A31" s="6" t="s">
        <v>39</v>
      </c>
      <c r="B31" s="58">
        <f>OSE2!B19+OPE2!B19+ME2!B29+ISE2!B29+'EM2'!B10+'EE2'!B29+CPE2!B29+CHE2!B29+'CE2'!B29</f>
        <v>3900</v>
      </c>
      <c r="C31" s="58">
        <f>OSE2!C19+OPE2!C19+ME2!C29+ISE2!C29+'EM2'!C10+'EE2'!C29+CPE2!C29+CHE2!C29+'CE2'!C29</f>
        <v>12175</v>
      </c>
      <c r="D31" s="58">
        <f>OSE2!D19+OPE2!D19+ME2!D29+ISE2!D29+'EM2'!D10+'EE2'!D29+CPE2!D29+CHE2!D29+'CE2'!D29</f>
        <v>16075</v>
      </c>
      <c r="E31" s="58">
        <f>OSE2!E19+OPE2!E19+ME2!E29+ISE2!E29+'EM2'!E10+'EE2'!E29+CPE2!E29+CHE2!E29+'CE2'!E29</f>
        <v>3446</v>
      </c>
      <c r="F31" s="58">
        <f>OSE2!F19+OPE2!F19+ME2!F29+ISE2!F29+'EM2'!F10+'EE2'!F29+CPE2!F29+CHE2!F29+'CE2'!F29</f>
        <v>1404</v>
      </c>
      <c r="G31" s="58">
        <f>OSE2!G19+OPE2!G19+ME2!G29+ISE2!G29+'EM2'!G10+'EE2'!G29+CPE2!G29+CHE2!G29+'CE2'!G29</f>
        <v>4850</v>
      </c>
      <c r="H31" s="59">
        <f>OSE2!H19+OPE2!H19+ME2!H29+ISE2!H29+'EM2'!H10+'EE2'!H29+CPE2!H29+CHE2!H29+'CE2'!H29</f>
        <v>20925</v>
      </c>
    </row>
    <row r="32" spans="1:8" ht="12" customHeight="1">
      <c r="A32" s="6" t="s">
        <v>40</v>
      </c>
      <c r="B32" s="58">
        <f>SUM('CE2'!B30,CHE2!B30,CPE2!B30,'EE2'!B30,'EM2'!B11,ISE2!B30,ME2!B30,OPE2!B20,OSE2!B20,)</f>
        <v>3811</v>
      </c>
      <c r="C32" s="58">
        <f>SUM('CE2'!C30,CHE2!C30,CPE2!C30,'EE2'!C30,'EM2'!C11,ISE2!C30,ME2!C30,OPE2!C20,OSE2!C20,)</f>
        <v>12406</v>
      </c>
      <c r="D32" s="58">
        <f>SUM('CE2'!D30,CHE2!D30,CPE2!D30,'EE2'!D30,'EM2'!D11,ISE2!D30,ME2!D30,OPE2!D20,OSE2!D20,)</f>
        <v>16217</v>
      </c>
      <c r="E32" s="58">
        <f>SUM(OSE2!E20,OPE2!E20,ME2!E30,ISE2!E30,'EM2'!E11,'EE2'!E30,CPE2!E30,CHE2!E30,'CE2'!E30,)</f>
        <v>3742</v>
      </c>
      <c r="F32" s="58">
        <f>SUM('CE2'!F30,CHE2!F30,CPE2!F30,'EE2'!F30,'EM2'!F11,ISE2!F30,ME2!F30,OPE2!F20,OSE2!F20,)</f>
        <v>1297</v>
      </c>
      <c r="G32" s="58">
        <f>SUM('CE2'!G30,CHE2!G30,CPE2!G30,'EE2'!G30,'EM2'!G11,ISE2!G30,ME2!G30,OPE2!G20,OSE2!G20,)</f>
        <v>5039</v>
      </c>
      <c r="H32" s="59">
        <f>SUM('CE2'!H30,CHE2!H30,CPE2!H30,'EE2'!H30,'EM2'!H11,ISE2!H30,ME2!H30,OPE2!H20,OSE2!H20,)</f>
        <v>21256</v>
      </c>
    </row>
    <row r="33" spans="1:8" ht="12" customHeight="1">
      <c r="A33" s="29"/>
      <c r="B33" s="10"/>
      <c r="C33" s="10"/>
      <c r="D33" s="10"/>
      <c r="E33" s="10"/>
      <c r="F33" s="10"/>
      <c r="G33" s="10"/>
      <c r="H33" s="12"/>
    </row>
    <row r="35" spans="1:8" s="32" customFormat="1" ht="12" customHeight="1">
      <c r="A35" s="33" t="s">
        <v>25</v>
      </c>
      <c r="B35" s="48" t="s">
        <v>13</v>
      </c>
      <c r="C35" s="48" t="s">
        <v>13</v>
      </c>
      <c r="D35" s="48" t="s">
        <v>6</v>
      </c>
      <c r="E35" s="48" t="s">
        <v>16</v>
      </c>
      <c r="F35" s="48" t="s">
        <v>26</v>
      </c>
      <c r="G35" s="48" t="s">
        <v>27</v>
      </c>
      <c r="H35" s="42" t="s">
        <v>7</v>
      </c>
    </row>
    <row r="36" spans="2:8" s="32" customFormat="1" ht="12" customHeight="1">
      <c r="B36" s="43" t="s">
        <v>28</v>
      </c>
      <c r="C36" s="43" t="s">
        <v>29</v>
      </c>
      <c r="D36" s="43" t="s">
        <v>13</v>
      </c>
      <c r="E36" s="43" t="s">
        <v>23</v>
      </c>
      <c r="F36" s="43" t="s">
        <v>24</v>
      </c>
      <c r="G36" s="43" t="s">
        <v>16</v>
      </c>
      <c r="H36" s="45" t="s">
        <v>6</v>
      </c>
    </row>
    <row r="37" spans="2:8" ht="12" customHeight="1">
      <c r="B37" s="13"/>
      <c r="C37" s="13"/>
      <c r="D37" s="13"/>
      <c r="E37" s="13"/>
      <c r="F37" s="13"/>
      <c r="G37" s="13"/>
      <c r="H37" s="5"/>
    </row>
    <row r="38" spans="1:8" ht="12" customHeight="1">
      <c r="A38" s="6" t="s">
        <v>11</v>
      </c>
      <c r="B38" s="25">
        <f>OSE2!B27+OPE2!B27+ME2!B36+ISE2!B36+'EM2'!B18+'EE2'!B36+CPE2!B36+CHE2!B36+'CE2'!B37</f>
        <v>6658.08</v>
      </c>
      <c r="C38" s="25">
        <f>OSE2!C27+OPE2!C27+ME2!C36+ISE2!C36+'EM2'!C18+'EE2'!C36+CPE2!C36+CHE2!C36+'CE2'!C37</f>
        <v>31213.699999999997</v>
      </c>
      <c r="D38" s="25">
        <f>OSE2!D27+OPE2!D27+ME2!D36+ISE2!D36+'EM2'!D18+'EE2'!D36+CPE2!D36+CHE2!D36+'CE2'!D37</f>
        <v>37871.78</v>
      </c>
      <c r="E38" s="25">
        <f>OSE2!E27+OPE2!E27+ME2!E36+ISE2!E36+'EM2'!E18+'EE2'!E36+CPE2!E36+CHE2!E36+'CE2'!E37</f>
        <v>17608.5</v>
      </c>
      <c r="F38" s="25">
        <f>OSE2!F27+OPE2!F27+ME2!F36+ISE2!F36+'EM2'!F18+'EE2'!F36+CPE2!F36+CHE2!F36+'CE2'!F37</f>
        <v>24692.800000000003</v>
      </c>
      <c r="G38" s="25">
        <f>OSE2!G27+OPE2!G27+ME2!G36+ISE2!G36+'EM2'!G18+'EE2'!G36+CPE2!G36+CHE2!G36+'CE2'!G37</f>
        <v>42301.3</v>
      </c>
      <c r="H38" s="26">
        <f>OSE2!H27+OPE2!H27+ME2!H36+ISE2!H36+'EM2'!H18+'EE2'!H36+CPE2!H36+CHE2!H36+'CE2'!H37</f>
        <v>80173.07999999999</v>
      </c>
    </row>
    <row r="39" spans="1:8" ht="12" customHeight="1">
      <c r="A39" s="6" t="s">
        <v>35</v>
      </c>
      <c r="B39" s="25">
        <f>OSE2!B28+OPE2!B28+ME2!B37+ISE2!B37+'EM2'!B19+'EE2'!B37+CPE2!B37+CHE2!B37+'CE2'!B38</f>
        <v>6040.32</v>
      </c>
      <c r="C39" s="25">
        <f>OSE2!C28+OPE2!C28+ME2!C37+ISE2!C37+'EM2'!C19+'EE2'!C37+CPE2!C37+CHE2!C37+'CE2'!C38</f>
        <v>29514.38</v>
      </c>
      <c r="D39" s="25">
        <f>OSE2!D28+OPE2!D28+ME2!D37+ISE2!D37+'EM2'!D19+'EE2'!D37+CPE2!D37+CHE2!D37+'CE2'!D38</f>
        <v>35554.7</v>
      </c>
      <c r="E39" s="25">
        <f>OSE2!E28+OPE2!E28+ME2!E37+ISE2!E37+'EM2'!E19+'EE2'!E37+CPE2!E37+CHE2!E37+'CE2'!E38</f>
        <v>18083.52</v>
      </c>
      <c r="F39" s="25">
        <f>OSE2!F28+OPE2!F28+ME2!F37+ISE2!F37+'EM2'!F19+'EE2'!F37+CPE2!F37+CHE2!F37+'CE2'!F38</f>
        <v>26118.4</v>
      </c>
      <c r="G39" s="25">
        <f>OSE2!G28+OPE2!G28+ME2!G37+ISE2!G37+'EM2'!G19+'EE2'!G37+CPE2!G37+CHE2!G37+'CE2'!G38</f>
        <v>44201.92</v>
      </c>
      <c r="H39" s="26">
        <f>OSE2!H28+OPE2!H28+ME2!H37+ISE2!H37+'EM2'!H19+'EE2'!H37+CPE2!H37+CHE2!H37+'CE2'!H38</f>
        <v>79756.62000000001</v>
      </c>
    </row>
    <row r="40" spans="1:8" ht="12" customHeight="1">
      <c r="A40" s="6" t="s">
        <v>38</v>
      </c>
      <c r="B40" s="25">
        <f>OSE2!B29+OPE2!B29+ME2!B38+ISE2!B38+'EM2'!B20+'EE2'!B38+CPE2!B38+CHE2!B38+'CE2'!B39</f>
        <v>6881.599999999999</v>
      </c>
      <c r="C40" s="25">
        <f>OSE2!C29+OPE2!C29+ME2!C38+ISE2!C38+'EM2'!C20+'EE2'!C38+CPE2!C38+CHE2!C38+'CE2'!C39</f>
        <v>29412.04</v>
      </c>
      <c r="D40" s="25">
        <f>OSE2!D29+OPE2!D29+ME2!D38+ISE2!D38+'EM2'!D20+'EE2'!D38+CPE2!D38+CHE2!D38+'CE2'!D39</f>
        <v>36293.64</v>
      </c>
      <c r="E40" s="25">
        <f>OSE2!E29+OPE2!E29+ME2!E38+ISE2!E38+'EM2'!E20+'EE2'!E38+CPE2!E38+CHE2!E38+'CE2'!E39</f>
        <v>18301.919999999995</v>
      </c>
      <c r="F40" s="25">
        <f>OSE2!F29+OPE2!F29+ME2!F38+ISE2!F38+'EM2'!F20+'EE2'!F38+CPE2!F38+CHE2!F38+'CE2'!F39</f>
        <v>21489.600000000002</v>
      </c>
      <c r="G40" s="25">
        <f>OSE2!G29+OPE2!G29+ME2!G38+ISE2!G38+'EM2'!G20+'EE2'!G38+CPE2!G38+CHE2!G38+'CE2'!G39</f>
        <v>39791.52</v>
      </c>
      <c r="H40" s="26">
        <f>OSE2!H29+OPE2!H29+ME2!H38+ISE2!H38+'EM2'!H20+'EE2'!H38+CPE2!H38+CHE2!H38+'CE2'!H39</f>
        <v>76085.16</v>
      </c>
    </row>
    <row r="41" spans="1:8" ht="12" customHeight="1">
      <c r="A41" s="6" t="s">
        <v>39</v>
      </c>
      <c r="B41" s="25">
        <f>OSE2!B30+OPE2!B30+ME2!B39+ISE2!B39+'EM2'!B21+'EE2'!B39+CPE2!B39+CHE2!B39+'CE2'!B40</f>
        <v>6864</v>
      </c>
      <c r="C41" s="25">
        <f>OSE2!C30+OPE2!C30+ME2!C39+ISE2!C39+'EM2'!C21+'EE2'!C39+CPE2!C39+CHE2!C39+'CE2'!C40</f>
        <v>28976.499999999996</v>
      </c>
      <c r="D41" s="25">
        <f>OSE2!D30+OPE2!D30+ME2!D39+ISE2!D39+'EM2'!D21+'EE2'!D39+CPE2!D39+CHE2!D39+'CE2'!D40</f>
        <v>35840.5</v>
      </c>
      <c r="E41" s="25">
        <f>OSE2!E30+OPE2!E30+ME2!E39+ISE2!E39+'EM2'!E21+'EE2'!E39+CPE2!E39+CHE2!E39+'CE2'!E40</f>
        <v>18815.16</v>
      </c>
      <c r="F41" s="25">
        <f>OSE2!F30+OPE2!F30+ME2!F39+ISE2!F39+'EM2'!F21+'EE2'!F39+CPE2!F39+CHE2!F39+'CE2'!F40</f>
        <v>24710.4</v>
      </c>
      <c r="G41" s="25">
        <f>OSE2!G30+OPE2!G30+ME2!G39+ISE2!G39+'EM2'!G21+'EE2'!G39+CPE2!G39+CHE2!G39+'CE2'!G40</f>
        <v>43525.55999999999</v>
      </c>
      <c r="H41" s="26">
        <f>OSE2!H30+OPE2!H30+ME2!H39+ISE2!H39+'EM2'!H21+'EE2'!H39+CPE2!H39+CHE2!H39+'CE2'!H40</f>
        <v>79366.06000000001</v>
      </c>
    </row>
    <row r="42" spans="1:8" ht="12" customHeight="1">
      <c r="A42" s="6" t="s">
        <v>40</v>
      </c>
      <c r="B42" s="25">
        <f>SUM(OSE2!B31,OPE2!B31,ME2!B40,ISE2!B40,'EM2'!B22,'EE2'!B40,CPE2!B40,CHE2!B40,'CE2'!B41,)</f>
        <v>6707.360000000001</v>
      </c>
      <c r="C42" s="25">
        <f>SUM(OSE2!C31,OPE2!C31,ME2!C40,ISE2!C40,'EM2'!C22,'EE2'!C40,CPE2!C40,CHE2!C40,'CE2'!C41,)</f>
        <v>29526.28</v>
      </c>
      <c r="D42" s="25">
        <f>SUM(OSE2!D31,OPE2!D31,ME2!D40,ISE2!D40,'EM2'!D22,'EE2'!D40,CPE2!D40,CHE2!D40,'CE2'!D41,)</f>
        <v>36233.63999999999</v>
      </c>
      <c r="E42" s="25">
        <f>SUM(OSE2!E31,OPE2!E31,ME2!E40,ISE2!E40,'EM2'!E22,'EE2'!E40,CPE2!E40,CHE2!E40,'CE2'!E41,)</f>
        <v>20431.32</v>
      </c>
      <c r="F42" s="25">
        <f>SUM(OSE2!F31,OPE2!F31,ME2!F40,ISE2!F40,'EM2'!F22,'EE2'!F40,CPE2!F40,CHE2!F40,'CE2'!F41,)</f>
        <v>22827.2</v>
      </c>
      <c r="G42" s="25">
        <f>SUM(OSE2!G31,OPE2!G31,ME2!G40,ISE2!G40,'EM2'!G22,'EE2'!G40,CPE2!G40,CHE2!G40,'CE2'!G41,)</f>
        <v>43258.52</v>
      </c>
      <c r="H42" s="26">
        <f>SUM(OSE2!H31,OPE2!H31,ME2!H40,ISE2!H40,'EM2'!H22,'EE2'!H40,CPE2!H40,CHE2!H40,'CE2'!H41,)</f>
        <v>79492.15999999999</v>
      </c>
    </row>
    <row r="43" spans="1:8" ht="12" customHeight="1">
      <c r="A43" s="29"/>
      <c r="B43" s="10"/>
      <c r="C43" s="10"/>
      <c r="D43" s="10"/>
      <c r="E43" s="10"/>
      <c r="F43" s="10"/>
      <c r="G43" s="10"/>
      <c r="H43" s="12"/>
    </row>
    <row r="44" ht="12" customHeight="1">
      <c r="A44" s="28" t="s">
        <v>37</v>
      </c>
    </row>
  </sheetData>
  <printOptions horizontalCentered="1"/>
  <pageMargins left="0.25" right="0.25" top="0.5" bottom="0.5" header="0.5" footer="0.25"/>
  <pageSetup fitToHeight="1" fitToWidth="1" horizontalDpi="300" verticalDpi="300" orientation="landscape" r:id="rId3"/>
  <headerFooter alignWithMargins="0">
    <oddFooter>&amp;L&amp;8Annual Reports using "old' schedule
  Academic year includes Fall, Spring, Summer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63" t="s">
        <v>48</v>
      </c>
    </row>
    <row r="2" ht="12.75" customHeight="1">
      <c r="A2" s="1"/>
    </row>
    <row r="3" spans="1:16" s="28" customFormat="1" ht="12.7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2.75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2.75" customHeight="1">
      <c r="A6" s="6" t="s">
        <v>11</v>
      </c>
      <c r="B6" s="51">
        <v>2</v>
      </c>
      <c r="C6" s="52">
        <v>0</v>
      </c>
      <c r="D6" s="51">
        <v>0</v>
      </c>
      <c r="E6" s="52">
        <v>0</v>
      </c>
      <c r="F6" s="51">
        <v>0</v>
      </c>
      <c r="G6" s="52">
        <v>0</v>
      </c>
      <c r="H6" s="51">
        <v>0</v>
      </c>
      <c r="I6" s="52">
        <v>1</v>
      </c>
      <c r="J6" s="51">
        <v>0</v>
      </c>
      <c r="K6" s="52">
        <v>0</v>
      </c>
      <c r="L6" s="51">
        <v>0</v>
      </c>
      <c r="M6" s="52">
        <v>0</v>
      </c>
      <c r="N6" s="51">
        <f aca="true" t="shared" si="0" ref="N6:O10">L6+J6+H6+F6+D6+B6</f>
        <v>2</v>
      </c>
      <c r="O6" s="52">
        <f t="shared" si="0"/>
        <v>1</v>
      </c>
      <c r="P6" s="53">
        <f>O6+N6</f>
        <v>3</v>
      </c>
    </row>
    <row r="7" spans="1:16" ht="12.75" customHeight="1">
      <c r="A7" s="6" t="s">
        <v>35</v>
      </c>
      <c r="B7" s="51">
        <v>4</v>
      </c>
      <c r="C7" s="52">
        <v>0</v>
      </c>
      <c r="D7" s="51">
        <v>0</v>
      </c>
      <c r="E7" s="52">
        <v>1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1</v>
      </c>
      <c r="M7" s="52">
        <v>0</v>
      </c>
      <c r="N7" s="51">
        <f t="shared" si="0"/>
        <v>5</v>
      </c>
      <c r="O7" s="52">
        <f t="shared" si="0"/>
        <v>1</v>
      </c>
      <c r="P7" s="53">
        <f>O7+N7</f>
        <v>6</v>
      </c>
    </row>
    <row r="8" spans="1:16" ht="12.75" customHeight="1">
      <c r="A8" s="6" t="s">
        <v>38</v>
      </c>
      <c r="B8" s="51">
        <v>8</v>
      </c>
      <c r="C8" s="52">
        <v>2</v>
      </c>
      <c r="D8" s="51">
        <v>0</v>
      </c>
      <c r="E8" s="52">
        <v>0</v>
      </c>
      <c r="F8" s="51">
        <v>0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1</v>
      </c>
      <c r="M8" s="52">
        <v>0</v>
      </c>
      <c r="N8" s="51">
        <f t="shared" si="0"/>
        <v>9</v>
      </c>
      <c r="O8" s="52">
        <f t="shared" si="0"/>
        <v>2</v>
      </c>
      <c r="P8" s="53">
        <f>O8+N8</f>
        <v>11</v>
      </c>
    </row>
    <row r="9" spans="1:16" ht="12.75" customHeight="1">
      <c r="A9" s="6" t="s">
        <v>39</v>
      </c>
      <c r="B9" s="51">
        <v>1</v>
      </c>
      <c r="C9" s="52">
        <v>3</v>
      </c>
      <c r="D9" s="51">
        <v>1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f t="shared" si="0"/>
        <v>2</v>
      </c>
      <c r="O9" s="52">
        <f t="shared" si="0"/>
        <v>3</v>
      </c>
      <c r="P9" s="53">
        <f>O9+N9</f>
        <v>5</v>
      </c>
    </row>
    <row r="10" spans="1:16" ht="12.75" customHeight="1">
      <c r="A10" s="6" t="s">
        <v>40</v>
      </c>
      <c r="B10" s="51">
        <v>2</v>
      </c>
      <c r="C10" s="52">
        <v>2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f t="shared" si="0"/>
        <v>2</v>
      </c>
      <c r="O10" s="52">
        <f t="shared" si="0"/>
        <v>2</v>
      </c>
      <c r="P10" s="53">
        <f>O10+N10</f>
        <v>4</v>
      </c>
    </row>
    <row r="11" spans="2:16" ht="12.7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3" ht="12.75" customHeight="1">
      <c r="A13" s="6" t="s">
        <v>13</v>
      </c>
    </row>
    <row r="14" spans="1:16" s="32" customFormat="1" ht="12.75" customHeight="1">
      <c r="A14" s="33" t="s">
        <v>14</v>
      </c>
      <c r="B14" s="49" t="s">
        <v>0</v>
      </c>
      <c r="C14" s="50"/>
      <c r="D14" s="49" t="s">
        <v>1</v>
      </c>
      <c r="E14" s="50"/>
      <c r="F14" s="49" t="s">
        <v>2</v>
      </c>
      <c r="G14" s="50"/>
      <c r="H14" s="49" t="s">
        <v>3</v>
      </c>
      <c r="I14" s="50"/>
      <c r="J14" s="49" t="s">
        <v>4</v>
      </c>
      <c r="K14" s="50"/>
      <c r="L14" s="49" t="s">
        <v>5</v>
      </c>
      <c r="M14" s="50"/>
      <c r="N14" s="49" t="s">
        <v>6</v>
      </c>
      <c r="O14" s="50"/>
      <c r="P14" s="38" t="s">
        <v>7</v>
      </c>
    </row>
    <row r="15" spans="1:16" s="32" customFormat="1" ht="12.75" customHeight="1">
      <c r="A15" s="33" t="s">
        <v>15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6</v>
      </c>
    </row>
    <row r="16" spans="1:16" ht="12.75" customHeight="1">
      <c r="A16" s="6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5"/>
    </row>
    <row r="17" spans="1:16" ht="12.75" customHeight="1">
      <c r="A17" s="6" t="s">
        <v>11</v>
      </c>
      <c r="B17" s="51">
        <v>24</v>
      </c>
      <c r="C17" s="52">
        <v>12</v>
      </c>
      <c r="D17" s="51">
        <v>1</v>
      </c>
      <c r="E17" s="52">
        <v>1</v>
      </c>
      <c r="F17" s="51">
        <v>0</v>
      </c>
      <c r="G17" s="52">
        <v>0</v>
      </c>
      <c r="H17" s="51">
        <v>0</v>
      </c>
      <c r="I17" s="52">
        <v>1</v>
      </c>
      <c r="J17" s="51">
        <v>1</v>
      </c>
      <c r="K17" s="52">
        <v>0</v>
      </c>
      <c r="L17" s="51">
        <v>3</v>
      </c>
      <c r="M17" s="52">
        <v>0</v>
      </c>
      <c r="N17" s="51">
        <f aca="true" t="shared" si="1" ref="N17:O21">L17+J17+H17+F17+D17+B17</f>
        <v>29</v>
      </c>
      <c r="O17" s="52">
        <f t="shared" si="1"/>
        <v>14</v>
      </c>
      <c r="P17" s="53">
        <f>O17+N17</f>
        <v>43</v>
      </c>
    </row>
    <row r="18" spans="1:16" ht="12.75" customHeight="1">
      <c r="A18" s="6" t="s">
        <v>35</v>
      </c>
      <c r="B18" s="51">
        <v>26</v>
      </c>
      <c r="C18" s="52">
        <v>11</v>
      </c>
      <c r="D18" s="51">
        <v>1</v>
      </c>
      <c r="E18" s="52">
        <v>1</v>
      </c>
      <c r="F18" s="51">
        <v>0</v>
      </c>
      <c r="G18" s="52">
        <v>0</v>
      </c>
      <c r="H18" s="51">
        <v>1</v>
      </c>
      <c r="I18" s="52">
        <v>0</v>
      </c>
      <c r="J18" s="51">
        <v>1</v>
      </c>
      <c r="K18" s="52">
        <v>0</v>
      </c>
      <c r="L18" s="51">
        <v>3</v>
      </c>
      <c r="M18" s="52">
        <v>0</v>
      </c>
      <c r="N18" s="51">
        <f t="shared" si="1"/>
        <v>32</v>
      </c>
      <c r="O18" s="52">
        <f t="shared" si="1"/>
        <v>12</v>
      </c>
      <c r="P18" s="53">
        <f>O18+N18</f>
        <v>44</v>
      </c>
    </row>
    <row r="19" spans="1:16" s="17" customFormat="1" ht="12.75" customHeight="1">
      <c r="A19" s="16" t="s">
        <v>38</v>
      </c>
      <c r="B19" s="51">
        <v>23</v>
      </c>
      <c r="C19" s="52">
        <v>7</v>
      </c>
      <c r="D19" s="51">
        <v>0</v>
      </c>
      <c r="E19" s="52">
        <v>1</v>
      </c>
      <c r="F19" s="51">
        <v>0</v>
      </c>
      <c r="G19" s="52">
        <v>0</v>
      </c>
      <c r="H19" s="51">
        <v>1</v>
      </c>
      <c r="I19" s="52">
        <v>0</v>
      </c>
      <c r="J19" s="51">
        <v>1</v>
      </c>
      <c r="K19" s="52">
        <v>0</v>
      </c>
      <c r="L19" s="51">
        <v>2</v>
      </c>
      <c r="M19" s="52">
        <v>0</v>
      </c>
      <c r="N19" s="51">
        <f t="shared" si="1"/>
        <v>27</v>
      </c>
      <c r="O19" s="52">
        <f t="shared" si="1"/>
        <v>8</v>
      </c>
      <c r="P19" s="53">
        <f>O19+N19</f>
        <v>35</v>
      </c>
    </row>
    <row r="20" spans="1:16" s="17" customFormat="1" ht="12.75" customHeight="1">
      <c r="A20" s="16" t="s">
        <v>39</v>
      </c>
      <c r="B20" s="51">
        <v>23</v>
      </c>
      <c r="C20" s="52">
        <v>10</v>
      </c>
      <c r="D20" s="51">
        <v>3</v>
      </c>
      <c r="E20" s="52">
        <v>2</v>
      </c>
      <c r="F20" s="51">
        <v>1</v>
      </c>
      <c r="G20" s="52">
        <v>0</v>
      </c>
      <c r="H20" s="51">
        <v>0</v>
      </c>
      <c r="I20" s="52">
        <v>0</v>
      </c>
      <c r="J20" s="51">
        <v>1</v>
      </c>
      <c r="K20" s="52">
        <v>0</v>
      </c>
      <c r="L20" s="51">
        <v>1</v>
      </c>
      <c r="M20" s="52">
        <v>0</v>
      </c>
      <c r="N20" s="51">
        <f t="shared" si="1"/>
        <v>29</v>
      </c>
      <c r="O20" s="52">
        <f t="shared" si="1"/>
        <v>12</v>
      </c>
      <c r="P20" s="53">
        <f>O20+N20</f>
        <v>41</v>
      </c>
    </row>
    <row r="21" spans="1:16" s="17" customFormat="1" ht="12.75" customHeight="1">
      <c r="A21" s="16" t="s">
        <v>40</v>
      </c>
      <c r="B21" s="51">
        <v>23</v>
      </c>
      <c r="C21" s="52">
        <v>7</v>
      </c>
      <c r="D21" s="51">
        <v>1</v>
      </c>
      <c r="E21" s="52">
        <v>2</v>
      </c>
      <c r="F21" s="51">
        <v>0</v>
      </c>
      <c r="G21" s="52">
        <v>0</v>
      </c>
      <c r="H21" s="51">
        <v>0</v>
      </c>
      <c r="I21" s="52">
        <v>1</v>
      </c>
      <c r="J21" s="51">
        <v>1</v>
      </c>
      <c r="K21" s="52">
        <v>0</v>
      </c>
      <c r="L21" s="51">
        <v>1</v>
      </c>
      <c r="M21" s="52">
        <v>0</v>
      </c>
      <c r="N21" s="51">
        <f t="shared" si="1"/>
        <v>26</v>
      </c>
      <c r="O21" s="52">
        <f t="shared" si="1"/>
        <v>10</v>
      </c>
      <c r="P21" s="53">
        <f>O21+N21</f>
        <v>36</v>
      </c>
    </row>
    <row r="22" spans="2:16" ht="12.75" customHeight="1"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2"/>
    </row>
    <row r="41" spans="1:16" s="17" customFormat="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51" spans="1:16" s="17" customFormat="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64" spans="1:16" s="17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94" spans="1:16" s="17" customFormat="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104" spans="1:16" s="17" customFormat="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14" spans="1:16" s="17" customFormat="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34" sqref="A34:IV34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.75" customHeight="1">
      <c r="A1" s="63" t="s">
        <v>48</v>
      </c>
      <c r="B1" s="17"/>
      <c r="C1" s="17"/>
      <c r="D1" s="17"/>
      <c r="E1" s="17"/>
      <c r="F1"/>
      <c r="G1"/>
      <c r="H1"/>
    </row>
    <row r="2" spans="6:8" ht="12.75" customHeight="1">
      <c r="F2"/>
      <c r="G2"/>
      <c r="H2"/>
    </row>
    <row r="3" spans="1:8" ht="12.75" customHeight="1">
      <c r="A3" s="6" t="s">
        <v>13</v>
      </c>
      <c r="F3"/>
      <c r="G3"/>
      <c r="H3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.75" customHeight="1"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43</v>
      </c>
      <c r="C6" s="15">
        <v>41</v>
      </c>
      <c r="D6" s="15">
        <v>32</v>
      </c>
      <c r="E6"/>
      <c r="F6"/>
      <c r="G6"/>
    </row>
    <row r="7" spans="1:7" s="17" customFormat="1" ht="12.75" customHeight="1">
      <c r="A7" s="16" t="s">
        <v>35</v>
      </c>
      <c r="B7" s="15">
        <v>44</v>
      </c>
      <c r="C7" s="15">
        <v>37</v>
      </c>
      <c r="D7" s="15">
        <v>22</v>
      </c>
      <c r="E7" s="27"/>
      <c r="F7" s="27"/>
      <c r="G7" s="27"/>
    </row>
    <row r="8" spans="1:7" s="17" customFormat="1" ht="12.75" customHeight="1">
      <c r="A8" s="16" t="s">
        <v>38</v>
      </c>
      <c r="B8" s="15">
        <f>29+6</f>
        <v>35</v>
      </c>
      <c r="C8" s="15">
        <f>33+10</f>
        <v>43</v>
      </c>
      <c r="D8" s="15">
        <f>5+17</f>
        <v>22</v>
      </c>
      <c r="E8" s="27"/>
      <c r="F8" s="27"/>
      <c r="G8" s="27"/>
    </row>
    <row r="9" spans="1:7" s="17" customFormat="1" ht="12.75" customHeight="1">
      <c r="A9" s="16" t="s">
        <v>39</v>
      </c>
      <c r="B9" s="15">
        <v>41</v>
      </c>
      <c r="C9" s="15">
        <v>37</v>
      </c>
      <c r="D9" s="15">
        <v>19</v>
      </c>
      <c r="E9" s="27"/>
      <c r="F9" s="27"/>
      <c r="G9" s="27"/>
    </row>
    <row r="10" spans="1:7" s="17" customFormat="1" ht="12.75" customHeight="1">
      <c r="A10" s="16" t="s">
        <v>40</v>
      </c>
      <c r="B10" s="15">
        <f>OPE!P21</f>
        <v>36</v>
      </c>
      <c r="C10" s="15">
        <v>35</v>
      </c>
      <c r="D10" s="15">
        <v>14</v>
      </c>
      <c r="E10" s="27"/>
      <c r="F10" s="27"/>
      <c r="G10" s="27"/>
    </row>
    <row r="11" spans="1:4" ht="12.75" customHeight="1">
      <c r="A11" s="29"/>
      <c r="B11" s="12"/>
      <c r="C11" s="12"/>
      <c r="D11" s="12"/>
    </row>
    <row r="12" spans="6:8" ht="12.75" customHeight="1">
      <c r="F12"/>
      <c r="G12"/>
      <c r="H12"/>
    </row>
    <row r="13" spans="1:8" s="32" customFormat="1" ht="12.75" customHeight="1">
      <c r="A13" s="33" t="s">
        <v>20</v>
      </c>
      <c r="B13" s="48" t="s">
        <v>13</v>
      </c>
      <c r="C13" s="48" t="s">
        <v>13</v>
      </c>
      <c r="D13" s="48" t="s">
        <v>6</v>
      </c>
      <c r="E13" s="48" t="s">
        <v>16</v>
      </c>
      <c r="F13" s="48" t="s">
        <v>16</v>
      </c>
      <c r="G13" s="42" t="s">
        <v>6</v>
      </c>
      <c r="H13" s="42" t="s">
        <v>7</v>
      </c>
    </row>
    <row r="14" spans="1:8" s="32" customFormat="1" ht="12.75" customHeight="1">
      <c r="A14" s="33"/>
      <c r="B14" s="43" t="s">
        <v>21</v>
      </c>
      <c r="C14" s="43" t="s">
        <v>22</v>
      </c>
      <c r="D14" s="43" t="s">
        <v>13</v>
      </c>
      <c r="E14" s="43" t="s">
        <v>23</v>
      </c>
      <c r="F14" s="43" t="s">
        <v>24</v>
      </c>
      <c r="G14" s="45" t="s">
        <v>16</v>
      </c>
      <c r="H14" s="45" t="s">
        <v>6</v>
      </c>
    </row>
    <row r="15" spans="2:8" ht="12.75" customHeight="1">
      <c r="B15" s="3"/>
      <c r="C15" s="3"/>
      <c r="D15" s="3"/>
      <c r="E15" s="3"/>
      <c r="F15" s="3"/>
      <c r="G15" s="3"/>
      <c r="H15" s="9"/>
    </row>
    <row r="16" spans="1:8" ht="12.75" customHeight="1">
      <c r="A16" s="6" t="s">
        <v>11</v>
      </c>
      <c r="B16" s="58">
        <v>0</v>
      </c>
      <c r="C16" s="58">
        <v>126</v>
      </c>
      <c r="D16" s="58">
        <f>C16+B16</f>
        <v>126</v>
      </c>
      <c r="E16" s="58">
        <v>0</v>
      </c>
      <c r="F16" s="58">
        <v>0</v>
      </c>
      <c r="G16" s="58">
        <f>F16+E16</f>
        <v>0</v>
      </c>
      <c r="H16" s="59">
        <f>G16+D16</f>
        <v>126</v>
      </c>
    </row>
    <row r="17" spans="1:8" ht="12.75" customHeight="1">
      <c r="A17" s="6" t="s">
        <v>35</v>
      </c>
      <c r="B17" s="58">
        <v>0</v>
      </c>
      <c r="C17" s="58">
        <v>177</v>
      </c>
      <c r="D17" s="58">
        <f>C17+B17</f>
        <v>177</v>
      </c>
      <c r="E17" s="58">
        <v>0</v>
      </c>
      <c r="F17" s="58">
        <v>0</v>
      </c>
      <c r="G17" s="58">
        <f>F17+E17</f>
        <v>0</v>
      </c>
      <c r="H17" s="59">
        <f>G17+D17</f>
        <v>177</v>
      </c>
    </row>
    <row r="18" spans="1:8" ht="12.75" customHeight="1">
      <c r="A18" s="6" t="s">
        <v>38</v>
      </c>
      <c r="B18" s="58">
        <v>0</v>
      </c>
      <c r="C18" s="58">
        <v>161</v>
      </c>
      <c r="D18" s="58">
        <f>C18+B18</f>
        <v>161</v>
      </c>
      <c r="E18" s="58">
        <v>0</v>
      </c>
      <c r="F18" s="58">
        <v>0</v>
      </c>
      <c r="G18" s="58">
        <f>F18+E18</f>
        <v>0</v>
      </c>
      <c r="H18" s="59">
        <f>G18+D18</f>
        <v>161</v>
      </c>
    </row>
    <row r="19" spans="1:8" ht="12.75" customHeight="1">
      <c r="A19" s="6" t="s">
        <v>39</v>
      </c>
      <c r="B19" s="58">
        <v>0</v>
      </c>
      <c r="C19" s="58">
        <v>129</v>
      </c>
      <c r="D19" s="58">
        <f>C19+B19</f>
        <v>129</v>
      </c>
      <c r="E19" s="58">
        <v>0</v>
      </c>
      <c r="F19" s="58">
        <v>0</v>
      </c>
      <c r="G19" s="58">
        <f>F19+E19</f>
        <v>0</v>
      </c>
      <c r="H19" s="59">
        <f>G19+D19</f>
        <v>129</v>
      </c>
    </row>
    <row r="20" spans="1:8" ht="12.75" customHeight="1">
      <c r="A20" s="6" t="s">
        <v>40</v>
      </c>
      <c r="B20" s="58">
        <v>0</v>
      </c>
      <c r="C20" s="58">
        <v>111</v>
      </c>
      <c r="D20" s="58">
        <f>C20+B20</f>
        <v>111</v>
      </c>
      <c r="E20" s="58">
        <v>0</v>
      </c>
      <c r="F20" s="58">
        <v>0</v>
      </c>
      <c r="G20" s="58">
        <f>F20+E20</f>
        <v>0</v>
      </c>
      <c r="H20" s="59">
        <f>G20+D20</f>
        <v>111</v>
      </c>
    </row>
    <row r="21" spans="1:8" ht="12.75" customHeight="1">
      <c r="A21" s="29"/>
      <c r="B21" s="10"/>
      <c r="C21" s="10"/>
      <c r="D21" s="10"/>
      <c r="E21" s="10"/>
      <c r="F21" s="10"/>
      <c r="G21" s="10"/>
      <c r="H21" s="12"/>
    </row>
    <row r="23" spans="1:5" ht="12.75" customHeight="1">
      <c r="A23" s="29"/>
      <c r="B23"/>
      <c r="C23"/>
      <c r="D23"/>
      <c r="E23"/>
    </row>
    <row r="24" spans="1:8" s="32" customFormat="1" ht="12.75" customHeight="1">
      <c r="A24" s="33" t="s">
        <v>25</v>
      </c>
      <c r="B24" s="48" t="s">
        <v>13</v>
      </c>
      <c r="C24" s="48" t="s">
        <v>13</v>
      </c>
      <c r="D24" s="48" t="s">
        <v>6</v>
      </c>
      <c r="E24" s="48" t="s">
        <v>16</v>
      </c>
      <c r="F24" s="48" t="s">
        <v>26</v>
      </c>
      <c r="G24" s="48" t="s">
        <v>27</v>
      </c>
      <c r="H24" s="42" t="s">
        <v>7</v>
      </c>
    </row>
    <row r="25" spans="2:8" s="32" customFormat="1" ht="12.75" customHeight="1">
      <c r="B25" s="43" t="s">
        <v>28</v>
      </c>
      <c r="C25" s="43" t="s">
        <v>29</v>
      </c>
      <c r="D25" s="43" t="s">
        <v>13</v>
      </c>
      <c r="E25" s="43" t="s">
        <v>23</v>
      </c>
      <c r="F25" s="43" t="s">
        <v>24</v>
      </c>
      <c r="G25" s="43" t="s">
        <v>16</v>
      </c>
      <c r="H25" s="45" t="s">
        <v>6</v>
      </c>
    </row>
    <row r="26" spans="2:8" ht="12.75" customHeight="1">
      <c r="B26" s="13"/>
      <c r="C26" s="13"/>
      <c r="D26" s="13"/>
      <c r="E26" s="13"/>
      <c r="F26" s="13"/>
      <c r="G26" s="13"/>
      <c r="H26" s="15"/>
    </row>
    <row r="27" spans="1:8" ht="12.75" customHeight="1">
      <c r="A27" s="6" t="s">
        <v>11</v>
      </c>
      <c r="B27" s="25">
        <v>0</v>
      </c>
      <c r="C27" s="25">
        <v>299.88</v>
      </c>
      <c r="D27" s="25">
        <f>C27+B27</f>
        <v>299.88</v>
      </c>
      <c r="E27" s="25">
        <v>0</v>
      </c>
      <c r="F27" s="25">
        <v>0</v>
      </c>
      <c r="G27" s="25">
        <f>F27+E27</f>
        <v>0</v>
      </c>
      <c r="H27" s="26">
        <f>G27+D27</f>
        <v>299.88</v>
      </c>
    </row>
    <row r="28" spans="1:8" ht="12.75" customHeight="1">
      <c r="A28" s="6" t="s">
        <v>35</v>
      </c>
      <c r="B28" s="25">
        <v>0</v>
      </c>
      <c r="C28" s="25">
        <v>421.26</v>
      </c>
      <c r="D28" s="25">
        <f>C28+B28</f>
        <v>421.26</v>
      </c>
      <c r="E28" s="25">
        <v>0</v>
      </c>
      <c r="F28" s="25">
        <v>0</v>
      </c>
      <c r="G28" s="25">
        <f>F28+E28</f>
        <v>0</v>
      </c>
      <c r="H28" s="26">
        <f>G28+D28</f>
        <v>421.26</v>
      </c>
    </row>
    <row r="29" spans="1:8" ht="12.75" customHeight="1">
      <c r="A29" s="6" t="s">
        <v>38</v>
      </c>
      <c r="B29" s="25">
        <v>0</v>
      </c>
      <c r="C29" s="25">
        <v>383.18</v>
      </c>
      <c r="D29" s="25">
        <f>C29+B29</f>
        <v>383.18</v>
      </c>
      <c r="E29" s="25">
        <v>0</v>
      </c>
      <c r="F29" s="25">
        <v>0</v>
      </c>
      <c r="G29" s="25">
        <f>F29+E29</f>
        <v>0</v>
      </c>
      <c r="H29" s="26">
        <f>G29+D29</f>
        <v>383.18</v>
      </c>
    </row>
    <row r="30" spans="1:8" ht="12.75" customHeight="1">
      <c r="A30" s="6" t="s">
        <v>39</v>
      </c>
      <c r="B30" s="25">
        <v>0</v>
      </c>
      <c r="C30" s="25">
        <v>307.02</v>
      </c>
      <c r="D30" s="25">
        <f>C30+B30</f>
        <v>307.02</v>
      </c>
      <c r="E30" s="25">
        <v>0</v>
      </c>
      <c r="F30" s="25">
        <v>0</v>
      </c>
      <c r="G30" s="25">
        <f>F30+E30</f>
        <v>0</v>
      </c>
      <c r="H30" s="26">
        <f>G30+D30</f>
        <v>307.02</v>
      </c>
    </row>
    <row r="31" spans="1:8" ht="12.75" customHeight="1">
      <c r="A31" s="6" t="s">
        <v>40</v>
      </c>
      <c r="B31" s="25">
        <v>0</v>
      </c>
      <c r="C31" s="25">
        <v>264.18</v>
      </c>
      <c r="D31" s="25">
        <f>C31+B31</f>
        <v>264.18</v>
      </c>
      <c r="E31" s="25">
        <v>425.88</v>
      </c>
      <c r="F31" s="25">
        <v>0</v>
      </c>
      <c r="G31" s="25">
        <f>F31+E31</f>
        <v>425.88</v>
      </c>
      <c r="H31" s="26">
        <f>G31+D31</f>
        <v>690.06</v>
      </c>
    </row>
    <row r="32" spans="1:8" ht="12.75" customHeight="1">
      <c r="A32" s="29"/>
      <c r="B32" s="10"/>
      <c r="C32" s="10"/>
      <c r="D32" s="10"/>
      <c r="E32" s="10"/>
      <c r="F32" s="10"/>
      <c r="G32" s="10"/>
      <c r="H32" s="12"/>
    </row>
    <row r="34" ht="12" customHeight="1">
      <c r="A34" s="28" t="s">
        <v>37</v>
      </c>
    </row>
    <row r="43" s="17" customFormat="1" ht="12.75" customHeight="1">
      <c r="A43" s="30"/>
    </row>
    <row r="76" s="17" customFormat="1" ht="12.75" customHeight="1">
      <c r="A76" s="30"/>
    </row>
    <row r="88" s="17" customFormat="1" ht="12.75" customHeight="1">
      <c r="A88" s="30"/>
    </row>
    <row r="97" s="17" customFormat="1" ht="12.75" customHeight="1">
      <c r="A97" s="30"/>
    </row>
  </sheetData>
  <printOptions horizontalCentered="1"/>
  <pageMargins left="0.25" right="0.25" top="0.7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selection activeCell="N10" sqref="N10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8" t="s">
        <v>33</v>
      </c>
    </row>
    <row r="2" ht="12.75" customHeight="1">
      <c r="A2" s="18"/>
    </row>
    <row r="3" spans="1:16" s="28" customFormat="1" ht="12.7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2.75" customHeight="1">
      <c r="A4" s="6" t="s">
        <v>30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2.75" customHeight="1">
      <c r="A6" s="6" t="s">
        <v>11</v>
      </c>
      <c r="B6" s="51">
        <v>0</v>
      </c>
      <c r="C6" s="52">
        <v>0</v>
      </c>
      <c r="D6" s="51">
        <v>0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f aca="true" t="shared" si="0" ref="N6:O10">L6+J6+H6+F6+D6+B6</f>
        <v>0</v>
      </c>
      <c r="O6" s="52">
        <f t="shared" si="0"/>
        <v>0</v>
      </c>
      <c r="P6" s="53">
        <f>O6+N6</f>
        <v>0</v>
      </c>
    </row>
    <row r="7" spans="1:16" ht="12.75" customHeight="1">
      <c r="A7" s="6" t="s">
        <v>35</v>
      </c>
      <c r="B7" s="51">
        <v>2</v>
      </c>
      <c r="C7" s="52">
        <v>0</v>
      </c>
      <c r="D7" s="51">
        <v>0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0</v>
      </c>
      <c r="M7" s="52">
        <v>1</v>
      </c>
      <c r="N7" s="51">
        <f t="shared" si="0"/>
        <v>2</v>
      </c>
      <c r="O7" s="52">
        <f t="shared" si="0"/>
        <v>1</v>
      </c>
      <c r="P7" s="53">
        <f>O7+N7</f>
        <v>3</v>
      </c>
    </row>
    <row r="8" spans="1:16" ht="12.75" customHeight="1">
      <c r="A8" s="6" t="s">
        <v>38</v>
      </c>
      <c r="B8" s="51">
        <v>3</v>
      </c>
      <c r="C8" s="52">
        <v>0</v>
      </c>
      <c r="D8" s="51">
        <v>1</v>
      </c>
      <c r="E8" s="52">
        <v>0</v>
      </c>
      <c r="F8" s="51">
        <v>0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f t="shared" si="0"/>
        <v>4</v>
      </c>
      <c r="O8" s="52">
        <f t="shared" si="0"/>
        <v>0</v>
      </c>
      <c r="P8" s="53">
        <f>O8+N8</f>
        <v>4</v>
      </c>
    </row>
    <row r="9" spans="1:16" ht="12.75" customHeight="1">
      <c r="A9" s="6" t="s">
        <v>39</v>
      </c>
      <c r="B9" s="51">
        <v>0</v>
      </c>
      <c r="C9" s="52">
        <v>1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1</v>
      </c>
      <c r="M9" s="52">
        <v>0</v>
      </c>
      <c r="N9" s="51">
        <f t="shared" si="0"/>
        <v>1</v>
      </c>
      <c r="O9" s="52">
        <f t="shared" si="0"/>
        <v>1</v>
      </c>
      <c r="P9" s="53">
        <f>O9+N9</f>
        <v>2</v>
      </c>
    </row>
    <row r="10" spans="1:16" ht="12.75" customHeight="1">
      <c r="A10" s="6" t="s">
        <v>40</v>
      </c>
      <c r="B10" s="51">
        <v>1</v>
      </c>
      <c r="C10" s="52">
        <v>2</v>
      </c>
      <c r="D10" s="51">
        <v>0</v>
      </c>
      <c r="E10" s="52">
        <v>0</v>
      </c>
      <c r="F10" s="51">
        <v>0</v>
      </c>
      <c r="G10" s="52">
        <v>0</v>
      </c>
      <c r="H10" s="51">
        <v>1</v>
      </c>
      <c r="I10" s="52">
        <v>0</v>
      </c>
      <c r="J10" s="51">
        <v>0</v>
      </c>
      <c r="K10" s="52">
        <v>0</v>
      </c>
      <c r="L10" s="51">
        <v>1</v>
      </c>
      <c r="M10" s="52">
        <v>0</v>
      </c>
      <c r="N10" s="51">
        <f t="shared" si="0"/>
        <v>3</v>
      </c>
      <c r="O10" s="52">
        <f t="shared" si="0"/>
        <v>2</v>
      </c>
      <c r="P10" s="53">
        <f>O10+N10</f>
        <v>5</v>
      </c>
    </row>
    <row r="11" spans="2:16" ht="12.7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3" ht="12.75" customHeight="1">
      <c r="A13" s="6" t="s">
        <v>16</v>
      </c>
    </row>
    <row r="14" spans="1:16" s="32" customFormat="1" ht="12.75" customHeight="1">
      <c r="A14" s="33" t="s">
        <v>14</v>
      </c>
      <c r="B14" s="49" t="s">
        <v>0</v>
      </c>
      <c r="C14" s="50"/>
      <c r="D14" s="49" t="s">
        <v>1</v>
      </c>
      <c r="E14" s="50"/>
      <c r="F14" s="49" t="s">
        <v>2</v>
      </c>
      <c r="G14" s="50"/>
      <c r="H14" s="49" t="s">
        <v>3</v>
      </c>
      <c r="I14" s="50"/>
      <c r="J14" s="49" t="s">
        <v>4</v>
      </c>
      <c r="K14" s="50"/>
      <c r="L14" s="49" t="s">
        <v>5</v>
      </c>
      <c r="M14" s="50"/>
      <c r="N14" s="49" t="s">
        <v>6</v>
      </c>
      <c r="O14" s="50"/>
      <c r="P14" s="38" t="s">
        <v>7</v>
      </c>
    </row>
    <row r="15" spans="1:16" s="32" customFormat="1" ht="12.75" customHeight="1">
      <c r="A15" s="33" t="s">
        <v>15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6</v>
      </c>
    </row>
    <row r="16" spans="1:16" ht="12.75" customHeight="1">
      <c r="A16" s="6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5"/>
    </row>
    <row r="17" spans="1:16" ht="12.75" customHeight="1">
      <c r="A17" s="6" t="s">
        <v>11</v>
      </c>
      <c r="B17" s="51">
        <v>5</v>
      </c>
      <c r="C17" s="52">
        <v>0</v>
      </c>
      <c r="D17" s="51">
        <v>1</v>
      </c>
      <c r="E17" s="52">
        <v>0</v>
      </c>
      <c r="F17" s="51">
        <v>1</v>
      </c>
      <c r="G17" s="52">
        <v>0</v>
      </c>
      <c r="H17" s="51">
        <v>3</v>
      </c>
      <c r="I17" s="52">
        <v>0</v>
      </c>
      <c r="J17" s="51">
        <v>0</v>
      </c>
      <c r="K17" s="52">
        <v>0</v>
      </c>
      <c r="L17" s="51">
        <v>3</v>
      </c>
      <c r="M17" s="52">
        <v>2</v>
      </c>
      <c r="N17" s="51">
        <f aca="true" t="shared" si="1" ref="N17:O21">L17+J17+H17+F17+D17+B17</f>
        <v>13</v>
      </c>
      <c r="O17" s="52">
        <f t="shared" si="1"/>
        <v>2</v>
      </c>
      <c r="P17" s="53">
        <f>O17+N17</f>
        <v>15</v>
      </c>
    </row>
    <row r="18" spans="1:16" s="17" customFormat="1" ht="12.75" customHeight="1">
      <c r="A18" s="16" t="s">
        <v>35</v>
      </c>
      <c r="B18" s="51">
        <v>9</v>
      </c>
      <c r="C18" s="52">
        <v>2</v>
      </c>
      <c r="D18" s="51">
        <v>1</v>
      </c>
      <c r="E18" s="52">
        <v>0</v>
      </c>
      <c r="F18" s="51">
        <v>0</v>
      </c>
      <c r="G18" s="52">
        <v>0</v>
      </c>
      <c r="H18" s="51">
        <v>3</v>
      </c>
      <c r="I18" s="52">
        <v>0</v>
      </c>
      <c r="J18" s="51">
        <v>0</v>
      </c>
      <c r="K18" s="52">
        <v>0</v>
      </c>
      <c r="L18" s="51">
        <v>4</v>
      </c>
      <c r="M18" s="52">
        <v>2</v>
      </c>
      <c r="N18" s="51">
        <f t="shared" si="1"/>
        <v>17</v>
      </c>
      <c r="O18" s="52">
        <f t="shared" si="1"/>
        <v>4</v>
      </c>
      <c r="P18" s="53">
        <f>O18+N18</f>
        <v>21</v>
      </c>
    </row>
    <row r="19" spans="1:16" s="17" customFormat="1" ht="12.75" customHeight="1">
      <c r="A19" s="16" t="s">
        <v>38</v>
      </c>
      <c r="B19" s="51">
        <v>11</v>
      </c>
      <c r="C19" s="52">
        <v>3</v>
      </c>
      <c r="D19" s="51">
        <v>0</v>
      </c>
      <c r="E19" s="52">
        <v>0</v>
      </c>
      <c r="F19" s="51">
        <v>0</v>
      </c>
      <c r="G19" s="52">
        <v>0</v>
      </c>
      <c r="H19" s="51">
        <v>1</v>
      </c>
      <c r="I19" s="52">
        <v>0</v>
      </c>
      <c r="J19" s="51">
        <v>0</v>
      </c>
      <c r="K19" s="52">
        <v>0</v>
      </c>
      <c r="L19" s="51">
        <v>4</v>
      </c>
      <c r="M19" s="52">
        <v>4</v>
      </c>
      <c r="N19" s="51">
        <f t="shared" si="1"/>
        <v>16</v>
      </c>
      <c r="O19" s="52">
        <f t="shared" si="1"/>
        <v>7</v>
      </c>
      <c r="P19" s="53">
        <f>O19+N19</f>
        <v>23</v>
      </c>
    </row>
    <row r="20" spans="1:16" s="17" customFormat="1" ht="12.75" customHeight="1">
      <c r="A20" s="16" t="s">
        <v>39</v>
      </c>
      <c r="B20" s="51">
        <v>5</v>
      </c>
      <c r="C20" s="52">
        <v>4</v>
      </c>
      <c r="D20" s="51">
        <v>0</v>
      </c>
      <c r="E20" s="52">
        <v>1</v>
      </c>
      <c r="F20" s="51">
        <v>0</v>
      </c>
      <c r="G20" s="52">
        <v>0</v>
      </c>
      <c r="H20" s="51">
        <v>1</v>
      </c>
      <c r="I20" s="52">
        <v>0</v>
      </c>
      <c r="J20" s="51">
        <v>0</v>
      </c>
      <c r="K20" s="52">
        <v>0</v>
      </c>
      <c r="L20" s="51">
        <v>5</v>
      </c>
      <c r="M20" s="52">
        <v>4</v>
      </c>
      <c r="N20" s="51">
        <f t="shared" si="1"/>
        <v>11</v>
      </c>
      <c r="O20" s="52">
        <f t="shared" si="1"/>
        <v>9</v>
      </c>
      <c r="P20" s="53">
        <f>O20+N20</f>
        <v>20</v>
      </c>
    </row>
    <row r="21" spans="1:16" s="17" customFormat="1" ht="12.75" customHeight="1">
      <c r="A21" s="16" t="s">
        <v>40</v>
      </c>
      <c r="B21" s="51">
        <v>9</v>
      </c>
      <c r="C21" s="52">
        <v>4</v>
      </c>
      <c r="D21" s="51">
        <v>0</v>
      </c>
      <c r="E21" s="52">
        <v>1</v>
      </c>
      <c r="F21" s="51">
        <v>0</v>
      </c>
      <c r="G21" s="52">
        <v>0</v>
      </c>
      <c r="H21" s="51">
        <v>0</v>
      </c>
      <c r="I21" s="52">
        <v>0</v>
      </c>
      <c r="J21" s="51">
        <v>0</v>
      </c>
      <c r="K21" s="52">
        <v>0</v>
      </c>
      <c r="L21" s="51">
        <v>4</v>
      </c>
      <c r="M21" s="52">
        <v>3</v>
      </c>
      <c r="N21" s="51">
        <f t="shared" si="1"/>
        <v>13</v>
      </c>
      <c r="O21" s="52">
        <f t="shared" si="1"/>
        <v>8</v>
      </c>
      <c r="P21" s="53">
        <f>O21+N21</f>
        <v>21</v>
      </c>
    </row>
    <row r="22" spans="2:16" ht="12.75" customHeight="1"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2"/>
    </row>
    <row r="23" spans="1:16" ht="12.7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33" spans="1:16" s="17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63" spans="1:16" s="17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73" spans="1:16" s="17" customFormat="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83" spans="1:16" s="17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2">
      <selection activeCell="A34" sqref="A34:IV34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.75" customHeight="1">
      <c r="A1" s="18" t="s">
        <v>33</v>
      </c>
      <c r="B1" s="17"/>
      <c r="C1" s="17"/>
      <c r="D1" s="17"/>
      <c r="E1" s="17"/>
      <c r="F1"/>
      <c r="G1"/>
      <c r="H1"/>
    </row>
    <row r="2" spans="6:8" ht="12.75" customHeight="1">
      <c r="F2"/>
      <c r="G2"/>
      <c r="H2"/>
    </row>
    <row r="3" spans="1:8" ht="12.75" customHeight="1">
      <c r="A3" s="6" t="s">
        <v>16</v>
      </c>
      <c r="F3"/>
      <c r="G3"/>
      <c r="H3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.75" customHeight="1"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15</v>
      </c>
      <c r="C6" s="15">
        <v>20</v>
      </c>
      <c r="D6" s="15">
        <v>17</v>
      </c>
      <c r="E6"/>
      <c r="F6"/>
      <c r="G6"/>
    </row>
    <row r="7" spans="1:7" s="17" customFormat="1" ht="12.75" customHeight="1">
      <c r="A7" s="16" t="s">
        <v>35</v>
      </c>
      <c r="B7" s="15">
        <v>21</v>
      </c>
      <c r="C7" s="15">
        <v>23</v>
      </c>
      <c r="D7" s="15">
        <v>15</v>
      </c>
      <c r="E7" s="27"/>
      <c r="F7" s="27"/>
      <c r="G7" s="27"/>
    </row>
    <row r="8" spans="1:7" s="17" customFormat="1" ht="12.75" customHeight="1">
      <c r="A8" s="16" t="s">
        <v>38</v>
      </c>
      <c r="B8" s="15">
        <v>23</v>
      </c>
      <c r="C8" s="15">
        <v>18</v>
      </c>
      <c r="D8" s="15">
        <v>14</v>
      </c>
      <c r="E8" s="27"/>
      <c r="F8" s="27"/>
      <c r="G8" s="27"/>
    </row>
    <row r="9" spans="1:7" s="17" customFormat="1" ht="12.75" customHeight="1">
      <c r="A9" s="16" t="s">
        <v>39</v>
      </c>
      <c r="B9" s="15">
        <v>20</v>
      </c>
      <c r="C9" s="15">
        <v>20</v>
      </c>
      <c r="D9" s="15">
        <v>17</v>
      </c>
      <c r="E9" s="27"/>
      <c r="F9" s="27"/>
      <c r="G9" s="27"/>
    </row>
    <row r="10" spans="1:7" s="17" customFormat="1" ht="12.75" customHeight="1">
      <c r="A10" s="16" t="s">
        <v>40</v>
      </c>
      <c r="B10" s="15">
        <f>OSE!P21</f>
        <v>21</v>
      </c>
      <c r="C10" s="15">
        <v>17</v>
      </c>
      <c r="D10" s="15">
        <v>11</v>
      </c>
      <c r="E10" s="27"/>
      <c r="F10" s="27"/>
      <c r="G10" s="27"/>
    </row>
    <row r="11" spans="1:4" ht="12.75" customHeight="1">
      <c r="A11" s="29"/>
      <c r="B11" s="12"/>
      <c r="C11" s="12"/>
      <c r="D11" s="12"/>
    </row>
    <row r="12" spans="6:8" ht="12.75" customHeight="1">
      <c r="F12"/>
      <c r="G12"/>
      <c r="H12"/>
    </row>
    <row r="13" spans="1:8" s="32" customFormat="1" ht="12.75" customHeight="1">
      <c r="A13" s="33" t="s">
        <v>20</v>
      </c>
      <c r="B13" s="48" t="s">
        <v>13</v>
      </c>
      <c r="C13" s="48" t="s">
        <v>13</v>
      </c>
      <c r="D13" s="48" t="s">
        <v>6</v>
      </c>
      <c r="E13" s="48" t="s">
        <v>16</v>
      </c>
      <c r="F13" s="48" t="s">
        <v>16</v>
      </c>
      <c r="G13" s="42" t="s">
        <v>6</v>
      </c>
      <c r="H13" s="42" t="s">
        <v>7</v>
      </c>
    </row>
    <row r="14" spans="1:8" s="32" customFormat="1" ht="12.75" customHeight="1">
      <c r="A14" s="33"/>
      <c r="B14" s="43" t="s">
        <v>21</v>
      </c>
      <c r="C14" s="43" t="s">
        <v>22</v>
      </c>
      <c r="D14" s="43" t="s">
        <v>13</v>
      </c>
      <c r="E14" s="43" t="s">
        <v>23</v>
      </c>
      <c r="F14" s="43" t="s">
        <v>24</v>
      </c>
      <c r="G14" s="45" t="s">
        <v>16</v>
      </c>
      <c r="H14" s="45" t="s">
        <v>6</v>
      </c>
    </row>
    <row r="15" spans="2:8" ht="12.75" customHeight="1">
      <c r="B15" s="3"/>
      <c r="C15" s="3"/>
      <c r="D15" s="3"/>
      <c r="E15" s="3"/>
      <c r="F15" s="3"/>
      <c r="G15" s="3"/>
      <c r="H15" s="9"/>
    </row>
    <row r="16" spans="1:8" ht="12.75" customHeight="1">
      <c r="A16" s="6" t="s">
        <v>11</v>
      </c>
      <c r="B16" s="58">
        <v>0</v>
      </c>
      <c r="C16" s="58">
        <v>0</v>
      </c>
      <c r="D16" s="58">
        <f>C16+B16</f>
        <v>0</v>
      </c>
      <c r="E16" s="58">
        <v>177</v>
      </c>
      <c r="F16" s="58">
        <v>0</v>
      </c>
      <c r="G16" s="58">
        <f>F16+E16</f>
        <v>177</v>
      </c>
      <c r="H16" s="59">
        <f>G16+D16</f>
        <v>177</v>
      </c>
    </row>
    <row r="17" spans="1:8" ht="12.75" customHeight="1">
      <c r="A17" s="6" t="s">
        <v>35</v>
      </c>
      <c r="B17" s="58">
        <v>0</v>
      </c>
      <c r="C17" s="58">
        <v>0</v>
      </c>
      <c r="D17" s="58">
        <f>C17+B17</f>
        <v>0</v>
      </c>
      <c r="E17" s="58">
        <v>231</v>
      </c>
      <c r="F17" s="58">
        <v>0</v>
      </c>
      <c r="G17" s="58">
        <f>F17+E17</f>
        <v>231</v>
      </c>
      <c r="H17" s="59">
        <f>G17+D17</f>
        <v>231</v>
      </c>
    </row>
    <row r="18" spans="1:8" ht="12.75" customHeight="1">
      <c r="A18" s="6" t="s">
        <v>38</v>
      </c>
      <c r="B18" s="58">
        <v>0</v>
      </c>
      <c r="C18" s="58">
        <v>0</v>
      </c>
      <c r="D18" s="58">
        <f>C18+B18</f>
        <v>0</v>
      </c>
      <c r="E18" s="58">
        <v>155</v>
      </c>
      <c r="F18" s="58">
        <v>6</v>
      </c>
      <c r="G18" s="58">
        <f>F18+E18</f>
        <v>161</v>
      </c>
      <c r="H18" s="59">
        <f>G18+D18</f>
        <v>161</v>
      </c>
    </row>
    <row r="19" spans="1:8" ht="12.75" customHeight="1">
      <c r="A19" s="6" t="s">
        <v>39</v>
      </c>
      <c r="B19" s="58">
        <v>0</v>
      </c>
      <c r="C19" s="58">
        <v>0</v>
      </c>
      <c r="D19" s="58">
        <f>C19+B19</f>
        <v>0</v>
      </c>
      <c r="E19" s="58">
        <v>264</v>
      </c>
      <c r="F19" s="58">
        <v>39</v>
      </c>
      <c r="G19" s="58">
        <f>F19+E19</f>
        <v>303</v>
      </c>
      <c r="H19" s="59">
        <f>G19+D19</f>
        <v>303</v>
      </c>
    </row>
    <row r="20" spans="1:8" ht="12.75" customHeight="1">
      <c r="A20" s="6" t="s">
        <v>40</v>
      </c>
      <c r="B20" s="58">
        <v>0</v>
      </c>
      <c r="C20" s="58">
        <v>0</v>
      </c>
      <c r="D20" s="58">
        <v>0</v>
      </c>
      <c r="E20" s="58">
        <v>202</v>
      </c>
      <c r="F20" s="58">
        <v>51</v>
      </c>
      <c r="G20" s="58">
        <f>F20+E20</f>
        <v>253</v>
      </c>
      <c r="H20" s="59">
        <f>G20+D20</f>
        <v>253</v>
      </c>
    </row>
    <row r="21" spans="1:8" ht="12.75" customHeight="1">
      <c r="A21" s="29"/>
      <c r="B21" s="10"/>
      <c r="C21" s="10"/>
      <c r="D21" s="10"/>
      <c r="E21" s="10"/>
      <c r="F21" s="10"/>
      <c r="G21" s="10"/>
      <c r="H21" s="12"/>
    </row>
    <row r="23" spans="1:5" ht="12.75" customHeight="1">
      <c r="A23" s="29"/>
      <c r="B23"/>
      <c r="C23"/>
      <c r="D23"/>
      <c r="E23"/>
    </row>
    <row r="24" spans="1:8" s="32" customFormat="1" ht="12.75" customHeight="1">
      <c r="A24" s="33" t="s">
        <v>25</v>
      </c>
      <c r="B24" s="48" t="s">
        <v>13</v>
      </c>
      <c r="C24" s="48" t="s">
        <v>13</v>
      </c>
      <c r="D24" s="48" t="s">
        <v>6</v>
      </c>
      <c r="E24" s="48" t="s">
        <v>16</v>
      </c>
      <c r="F24" s="48" t="s">
        <v>26</v>
      </c>
      <c r="G24" s="48" t="s">
        <v>27</v>
      </c>
      <c r="H24" s="42" t="s">
        <v>7</v>
      </c>
    </row>
    <row r="25" spans="2:8" s="32" customFormat="1" ht="12.75" customHeight="1">
      <c r="B25" s="43" t="s">
        <v>28</v>
      </c>
      <c r="C25" s="43" t="s">
        <v>29</v>
      </c>
      <c r="D25" s="43" t="s">
        <v>13</v>
      </c>
      <c r="E25" s="43" t="s">
        <v>23</v>
      </c>
      <c r="F25" s="43" t="s">
        <v>24</v>
      </c>
      <c r="G25" s="43" t="s">
        <v>16</v>
      </c>
      <c r="H25" s="45" t="s">
        <v>6</v>
      </c>
    </row>
    <row r="26" spans="2:8" ht="12.75" customHeight="1">
      <c r="B26" s="13"/>
      <c r="C26" s="13"/>
      <c r="D26" s="13"/>
      <c r="E26" s="13"/>
      <c r="F26" s="13"/>
      <c r="G26" s="13"/>
      <c r="H26" s="15"/>
    </row>
    <row r="27" spans="1:8" ht="12.75" customHeight="1">
      <c r="A27" s="6" t="s">
        <v>11</v>
      </c>
      <c r="B27" s="25">
        <v>0</v>
      </c>
      <c r="C27" s="25">
        <v>0</v>
      </c>
      <c r="D27" s="25">
        <f>C27+B27</f>
        <v>0</v>
      </c>
      <c r="E27" s="25">
        <v>966.42</v>
      </c>
      <c r="F27" s="25">
        <v>0</v>
      </c>
      <c r="G27" s="25">
        <f>F27+E27</f>
        <v>966.42</v>
      </c>
      <c r="H27" s="26">
        <f>G27+D27</f>
        <v>966.42</v>
      </c>
    </row>
    <row r="28" spans="1:8" ht="12.75" customHeight="1">
      <c r="A28" s="6" t="s">
        <v>35</v>
      </c>
      <c r="B28" s="25">
        <v>0</v>
      </c>
      <c r="C28" s="25">
        <v>0</v>
      </c>
      <c r="D28" s="25">
        <f>C28+B28</f>
        <v>0</v>
      </c>
      <c r="E28" s="25">
        <v>1261.26</v>
      </c>
      <c r="F28" s="25">
        <v>0</v>
      </c>
      <c r="G28" s="25">
        <f>F28+E28</f>
        <v>1261.26</v>
      </c>
      <c r="H28" s="26">
        <f>G28+D28</f>
        <v>1261.26</v>
      </c>
    </row>
    <row r="29" spans="1:8" ht="12.75" customHeight="1">
      <c r="A29" s="6" t="s">
        <v>38</v>
      </c>
      <c r="B29" s="25">
        <v>0</v>
      </c>
      <c r="C29" s="25">
        <v>0</v>
      </c>
      <c r="D29" s="25">
        <f>C29+B29</f>
        <v>0</v>
      </c>
      <c r="E29" s="25">
        <v>846.3</v>
      </c>
      <c r="F29" s="25">
        <v>105.6</v>
      </c>
      <c r="G29" s="25">
        <f>F29+E29</f>
        <v>951.9</v>
      </c>
      <c r="H29" s="26">
        <f>G29+D29</f>
        <v>951.9</v>
      </c>
    </row>
    <row r="30" spans="1:8" ht="12.75" customHeight="1">
      <c r="A30" s="6" t="s">
        <v>39</v>
      </c>
      <c r="B30" s="25">
        <v>0</v>
      </c>
      <c r="C30" s="25">
        <v>0</v>
      </c>
      <c r="D30" s="25">
        <f>C30+B30</f>
        <v>0</v>
      </c>
      <c r="E30" s="25">
        <v>1441.44</v>
      </c>
      <c r="F30" s="25">
        <v>686.4</v>
      </c>
      <c r="G30" s="25">
        <f>F30+E30</f>
        <v>2127.84</v>
      </c>
      <c r="H30" s="26">
        <f>G30+D30</f>
        <v>2127.84</v>
      </c>
    </row>
    <row r="31" spans="1:8" ht="12.75" customHeight="1">
      <c r="A31" s="6" t="s">
        <v>40</v>
      </c>
      <c r="B31" s="25">
        <v>0</v>
      </c>
      <c r="C31" s="25">
        <v>0</v>
      </c>
      <c r="D31" s="25">
        <v>0</v>
      </c>
      <c r="E31" s="25">
        <v>677.04</v>
      </c>
      <c r="F31" s="25">
        <v>897.6</v>
      </c>
      <c r="G31" s="25">
        <f>F31+E31</f>
        <v>1574.6399999999999</v>
      </c>
      <c r="H31" s="26">
        <f>G31+D31</f>
        <v>1574.6399999999999</v>
      </c>
    </row>
    <row r="32" spans="1:8" ht="12.75" customHeight="1">
      <c r="A32" s="29"/>
      <c r="B32" s="10"/>
      <c r="C32" s="10"/>
      <c r="D32" s="10"/>
      <c r="E32" s="10"/>
      <c r="F32" s="10"/>
      <c r="G32" s="10"/>
      <c r="H32" s="12"/>
    </row>
    <row r="34" ht="12" customHeight="1">
      <c r="A34" s="28" t="s">
        <v>37</v>
      </c>
    </row>
    <row r="42" s="17" customFormat="1" ht="12.75" customHeight="1">
      <c r="A42" s="30"/>
    </row>
    <row r="54" s="17" customFormat="1" ht="12.75" customHeight="1">
      <c r="A54" s="30"/>
    </row>
    <row r="63" s="17" customFormat="1" ht="12.75" customHeight="1">
      <c r="A63" s="30"/>
    </row>
  </sheetData>
  <printOptions horizontalCentered="1"/>
  <pageMargins left="0.25" right="0.25" top="0.7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">
      <selection activeCell="N11" sqref="N11"/>
    </sheetView>
  </sheetViews>
  <sheetFormatPr defaultColWidth="9.140625" defaultRowHeight="12.75" customHeight="1"/>
  <cols>
    <col min="1" max="1" width="20.7109375" style="32" customWidth="1"/>
    <col min="2" max="15" width="7.28125" style="2" customWidth="1"/>
    <col min="16" max="16384" width="9.140625" style="2" customWidth="1"/>
  </cols>
  <sheetData>
    <row r="1" ht="12.75" customHeight="1">
      <c r="A1" s="36" t="s">
        <v>36</v>
      </c>
    </row>
    <row r="2" ht="12.75" customHeight="1">
      <c r="A2" s="36"/>
    </row>
    <row r="3" ht="12.75" customHeight="1">
      <c r="A3" s="33" t="s">
        <v>13</v>
      </c>
    </row>
    <row r="4" spans="1:16" s="32" customFormat="1" ht="12.75" customHeight="1">
      <c r="A4" s="33" t="s">
        <v>14</v>
      </c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38" t="s">
        <v>7</v>
      </c>
    </row>
    <row r="5" spans="1:16" s="32" customFormat="1" ht="12.75" customHeight="1">
      <c r="A5" s="33" t="s">
        <v>15</v>
      </c>
      <c r="B5" s="43" t="s">
        <v>9</v>
      </c>
      <c r="C5" s="44" t="s">
        <v>10</v>
      </c>
      <c r="D5" s="43" t="s">
        <v>9</v>
      </c>
      <c r="E5" s="44" t="s">
        <v>10</v>
      </c>
      <c r="F5" s="43" t="s">
        <v>9</v>
      </c>
      <c r="G5" s="44" t="s">
        <v>10</v>
      </c>
      <c r="H5" s="43" t="s">
        <v>9</v>
      </c>
      <c r="I5" s="44" t="s">
        <v>10</v>
      </c>
      <c r="J5" s="43" t="s">
        <v>9</v>
      </c>
      <c r="K5" s="44" t="s">
        <v>10</v>
      </c>
      <c r="L5" s="43" t="s">
        <v>9</v>
      </c>
      <c r="M5" s="44" t="s">
        <v>10</v>
      </c>
      <c r="N5" s="43" t="s">
        <v>9</v>
      </c>
      <c r="O5" s="44" t="s">
        <v>10</v>
      </c>
      <c r="P5" s="45" t="s">
        <v>6</v>
      </c>
    </row>
    <row r="6" spans="1:16" ht="12.75" customHeight="1">
      <c r="A6" s="33"/>
      <c r="B6" s="13"/>
      <c r="C6" s="14"/>
      <c r="D6" s="13"/>
      <c r="E6" s="14"/>
      <c r="F6" s="13"/>
      <c r="G6" s="14"/>
      <c r="H6" s="13"/>
      <c r="I6" s="14"/>
      <c r="J6" s="13"/>
      <c r="K6" s="14"/>
      <c r="L6" s="13"/>
      <c r="M6" s="14"/>
      <c r="N6" s="13"/>
      <c r="O6" s="14"/>
      <c r="P6" s="15"/>
    </row>
    <row r="7" spans="1:16" ht="12.75" customHeight="1">
      <c r="A7" s="33" t="s">
        <v>11</v>
      </c>
      <c r="B7" s="51">
        <v>150</v>
      </c>
      <c r="C7" s="52">
        <v>47</v>
      </c>
      <c r="D7" s="51">
        <v>26</v>
      </c>
      <c r="E7" s="52">
        <v>19</v>
      </c>
      <c r="F7" s="51">
        <v>4</v>
      </c>
      <c r="G7" s="52">
        <v>1</v>
      </c>
      <c r="H7" s="51">
        <v>7</v>
      </c>
      <c r="I7" s="52">
        <v>2</v>
      </c>
      <c r="J7" s="51">
        <v>6</v>
      </c>
      <c r="K7" s="52">
        <v>3</v>
      </c>
      <c r="L7" s="51">
        <v>16</v>
      </c>
      <c r="M7" s="52">
        <v>0</v>
      </c>
      <c r="N7" s="51">
        <f aca="true" t="shared" si="0" ref="N7:O11">L7+J7+H7+F7+D7+B7</f>
        <v>209</v>
      </c>
      <c r="O7" s="52">
        <f t="shared" si="0"/>
        <v>72</v>
      </c>
      <c r="P7" s="53">
        <f>O7+N7</f>
        <v>281</v>
      </c>
    </row>
    <row r="8" spans="1:16" s="17" customFormat="1" ht="12.75" customHeight="1">
      <c r="A8" s="34" t="s">
        <v>35</v>
      </c>
      <c r="B8" s="51">
        <v>56</v>
      </c>
      <c r="C8" s="52">
        <v>17</v>
      </c>
      <c r="D8" s="51">
        <v>10</v>
      </c>
      <c r="E8" s="52">
        <v>10</v>
      </c>
      <c r="F8" s="51">
        <v>1</v>
      </c>
      <c r="G8" s="52">
        <v>0</v>
      </c>
      <c r="H8" s="51">
        <v>0</v>
      </c>
      <c r="I8" s="52">
        <v>0</v>
      </c>
      <c r="J8" s="51">
        <v>1</v>
      </c>
      <c r="K8" s="52">
        <v>3</v>
      </c>
      <c r="L8" s="51">
        <v>6</v>
      </c>
      <c r="M8" s="52">
        <v>0</v>
      </c>
      <c r="N8" s="51">
        <f t="shared" si="0"/>
        <v>74</v>
      </c>
      <c r="O8" s="52">
        <f t="shared" si="0"/>
        <v>30</v>
      </c>
      <c r="P8" s="53">
        <f>O8+N8</f>
        <v>104</v>
      </c>
    </row>
    <row r="9" spans="1:16" s="17" customFormat="1" ht="12.75" customHeight="1">
      <c r="A9" s="34" t="s">
        <v>38</v>
      </c>
      <c r="B9" s="51">
        <v>84</v>
      </c>
      <c r="C9" s="52">
        <v>29</v>
      </c>
      <c r="D9" s="51">
        <v>6</v>
      </c>
      <c r="E9" s="52">
        <v>14</v>
      </c>
      <c r="F9" s="51">
        <v>0</v>
      </c>
      <c r="G9" s="52">
        <v>0</v>
      </c>
      <c r="H9" s="51">
        <v>1</v>
      </c>
      <c r="I9" s="52">
        <v>2</v>
      </c>
      <c r="J9" s="51">
        <v>2</v>
      </c>
      <c r="K9" s="52">
        <v>2</v>
      </c>
      <c r="L9" s="51">
        <v>10</v>
      </c>
      <c r="M9" s="52">
        <v>0</v>
      </c>
      <c r="N9" s="51">
        <f t="shared" si="0"/>
        <v>103</v>
      </c>
      <c r="O9" s="52">
        <f t="shared" si="0"/>
        <v>47</v>
      </c>
      <c r="P9" s="53">
        <f>O9+N9</f>
        <v>150</v>
      </c>
    </row>
    <row r="10" spans="1:16" s="17" customFormat="1" ht="12.75" customHeight="1">
      <c r="A10" s="34" t="s">
        <v>39</v>
      </c>
      <c r="B10" s="51">
        <v>56</v>
      </c>
      <c r="C10" s="54">
        <v>18</v>
      </c>
      <c r="D10" s="51">
        <v>7</v>
      </c>
      <c r="E10" s="54">
        <v>9</v>
      </c>
      <c r="F10" s="51">
        <v>2</v>
      </c>
      <c r="G10" s="54">
        <v>0</v>
      </c>
      <c r="H10" s="51">
        <v>2</v>
      </c>
      <c r="I10" s="54">
        <v>1</v>
      </c>
      <c r="J10" s="51">
        <v>2</v>
      </c>
      <c r="K10" s="54">
        <v>2</v>
      </c>
      <c r="L10" s="51">
        <v>9</v>
      </c>
      <c r="M10" s="54">
        <v>0</v>
      </c>
      <c r="N10" s="51">
        <f t="shared" si="0"/>
        <v>78</v>
      </c>
      <c r="O10" s="54">
        <f t="shared" si="0"/>
        <v>30</v>
      </c>
      <c r="P10" s="53">
        <f>O10+N10</f>
        <v>108</v>
      </c>
    </row>
    <row r="11" spans="1:16" s="17" customFormat="1" ht="12.75" customHeight="1">
      <c r="A11" s="34" t="s">
        <v>40</v>
      </c>
      <c r="B11" s="51">
        <v>36</v>
      </c>
      <c r="C11" s="54">
        <v>12</v>
      </c>
      <c r="D11" s="51">
        <v>5</v>
      </c>
      <c r="E11" s="54">
        <v>4</v>
      </c>
      <c r="F11" s="51">
        <v>0</v>
      </c>
      <c r="G11" s="54">
        <v>0</v>
      </c>
      <c r="H11" s="51">
        <v>2</v>
      </c>
      <c r="I11" s="54">
        <v>2</v>
      </c>
      <c r="J11" s="51">
        <v>1</v>
      </c>
      <c r="K11" s="54">
        <v>0</v>
      </c>
      <c r="L11" s="51">
        <v>2</v>
      </c>
      <c r="M11" s="54">
        <v>0</v>
      </c>
      <c r="N11" s="51">
        <f t="shared" si="0"/>
        <v>46</v>
      </c>
      <c r="O11" s="54">
        <f t="shared" si="0"/>
        <v>18</v>
      </c>
      <c r="P11" s="53">
        <f>O11+N11</f>
        <v>64</v>
      </c>
    </row>
    <row r="12" spans="2:16" ht="12.75" customHeight="1">
      <c r="B12" s="10"/>
      <c r="C12" s="20"/>
      <c r="D12" s="10"/>
      <c r="E12" s="20"/>
      <c r="F12" s="10"/>
      <c r="G12" s="20"/>
      <c r="H12" s="10"/>
      <c r="I12" s="20"/>
      <c r="J12" s="10"/>
      <c r="K12" s="20"/>
      <c r="L12" s="10"/>
      <c r="M12" s="20"/>
      <c r="N12" s="10"/>
      <c r="O12" s="20"/>
      <c r="P12" s="12"/>
    </row>
    <row r="40" spans="1:16" s="17" customFormat="1" ht="12.75" customHeight="1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50" spans="1:16" s="17" customFormat="1" ht="12.75" customHeight="1">
      <c r="A50" s="3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60" spans="1:16" s="17" customFormat="1" ht="12.75" customHeight="1">
      <c r="A60" s="3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5.7109375" style="32" customWidth="1"/>
    <col min="2" max="8" width="15.7109375" style="2" customWidth="1"/>
    <col min="9" max="16384" width="9.140625" style="2" customWidth="1"/>
  </cols>
  <sheetData>
    <row r="1" ht="12.75" customHeight="1">
      <c r="A1" s="37" t="s">
        <v>36</v>
      </c>
    </row>
    <row r="3" ht="12.75" customHeight="1">
      <c r="A3" s="33" t="s">
        <v>13</v>
      </c>
    </row>
    <row r="4" spans="1:4" s="32" customFormat="1" ht="12.75" customHeight="1">
      <c r="A4" s="33" t="s">
        <v>14</v>
      </c>
      <c r="B4" s="46" t="s">
        <v>17</v>
      </c>
      <c r="C4" s="46" t="s">
        <v>18</v>
      </c>
      <c r="D4" s="46" t="s">
        <v>19</v>
      </c>
    </row>
    <row r="5" spans="2:4" ht="12.75" customHeight="1">
      <c r="B5" s="9"/>
      <c r="C5" s="9"/>
      <c r="D5" s="9"/>
    </row>
    <row r="6" spans="1:4" ht="12.75" customHeight="1">
      <c r="A6" s="33" t="s">
        <v>11</v>
      </c>
      <c r="B6" s="15">
        <v>281</v>
      </c>
      <c r="C6" s="15">
        <v>220</v>
      </c>
      <c r="D6" s="15">
        <v>41</v>
      </c>
    </row>
    <row r="7" spans="1:4" s="17" customFormat="1" ht="12.75" customHeight="1">
      <c r="A7" s="34" t="s">
        <v>35</v>
      </c>
      <c r="B7" s="15">
        <v>104</v>
      </c>
      <c r="C7" s="15">
        <v>111</v>
      </c>
      <c r="D7" s="15">
        <v>50</v>
      </c>
    </row>
    <row r="8" spans="1:4" s="17" customFormat="1" ht="12.75" customHeight="1">
      <c r="A8" s="34" t="s">
        <v>38</v>
      </c>
      <c r="B8" s="15">
        <v>150</v>
      </c>
      <c r="C8" s="15">
        <v>87</v>
      </c>
      <c r="D8" s="15">
        <v>33</v>
      </c>
    </row>
    <row r="9" spans="1:4" s="17" customFormat="1" ht="12.75" customHeight="1">
      <c r="A9" s="34" t="s">
        <v>39</v>
      </c>
      <c r="B9" s="15">
        <v>108</v>
      </c>
      <c r="C9" s="15">
        <v>60</v>
      </c>
      <c r="D9" s="15">
        <v>29</v>
      </c>
    </row>
    <row r="10" spans="1:4" s="17" customFormat="1" ht="12.75" customHeight="1">
      <c r="A10" s="34" t="s">
        <v>40</v>
      </c>
      <c r="B10" s="15">
        <f>'UND&amp;PEN'!P11</f>
        <v>64</v>
      </c>
      <c r="C10" s="15">
        <v>29</v>
      </c>
      <c r="D10" s="15">
        <v>12</v>
      </c>
    </row>
    <row r="11" spans="2:4" ht="12.75" customHeight="1">
      <c r="B11" s="12"/>
      <c r="C11" s="12"/>
      <c r="D11" s="12"/>
    </row>
    <row r="21" s="17" customFormat="1" ht="12.75" customHeight="1">
      <c r="A21" s="35"/>
    </row>
    <row r="30" s="17" customFormat="1" ht="12.75" customHeight="1">
      <c r="A30" s="35"/>
    </row>
  </sheetData>
  <printOptions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4"/>
  <sheetViews>
    <sheetView workbookViewId="0" topLeftCell="A1">
      <selection activeCell="A27" sqref="A27"/>
    </sheetView>
  </sheetViews>
  <sheetFormatPr defaultColWidth="9.140625" defaultRowHeight="11.2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1.25" customHeight="1">
      <c r="A1" s="62" t="s">
        <v>41</v>
      </c>
    </row>
    <row r="2" ht="11.25" customHeight="1">
      <c r="A2" s="1"/>
    </row>
    <row r="3" ht="11.25" customHeight="1">
      <c r="A3" s="1"/>
    </row>
    <row r="4" spans="1:16" s="28" customFormat="1" ht="11.25" customHeight="1">
      <c r="A4" s="29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38" t="s">
        <v>7</v>
      </c>
    </row>
    <row r="5" spans="1:16" s="28" customFormat="1" ht="11.25" customHeight="1">
      <c r="A5" s="6" t="s">
        <v>12</v>
      </c>
      <c r="B5" s="39" t="s">
        <v>9</v>
      </c>
      <c r="C5" s="40" t="s">
        <v>10</v>
      </c>
      <c r="D5" s="39" t="s">
        <v>9</v>
      </c>
      <c r="E5" s="40" t="s">
        <v>10</v>
      </c>
      <c r="F5" s="39" t="s">
        <v>9</v>
      </c>
      <c r="G5" s="40" t="s">
        <v>10</v>
      </c>
      <c r="H5" s="39" t="s">
        <v>9</v>
      </c>
      <c r="I5" s="40" t="s">
        <v>10</v>
      </c>
      <c r="J5" s="39" t="s">
        <v>9</v>
      </c>
      <c r="K5" s="40" t="s">
        <v>10</v>
      </c>
      <c r="L5" s="39" t="s">
        <v>9</v>
      </c>
      <c r="M5" s="40" t="s">
        <v>10</v>
      </c>
      <c r="N5" s="39" t="s">
        <v>9</v>
      </c>
      <c r="O5" s="40" t="s">
        <v>10</v>
      </c>
      <c r="P5" s="41" t="s">
        <v>6</v>
      </c>
    </row>
    <row r="6" spans="1:16" ht="11.25" customHeight="1">
      <c r="A6"/>
      <c r="B6" s="3"/>
      <c r="C6" s="4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9"/>
    </row>
    <row r="7" spans="1:16" ht="11.25" customHeight="1">
      <c r="A7" s="6" t="s">
        <v>11</v>
      </c>
      <c r="B7" s="51">
        <v>0</v>
      </c>
      <c r="C7" s="52">
        <v>0</v>
      </c>
      <c r="D7" s="51">
        <v>0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0</v>
      </c>
      <c r="M7" s="52">
        <v>0</v>
      </c>
      <c r="N7" s="51">
        <f aca="true" t="shared" si="0" ref="N7:O11">L7+J7+H7+F7+D7+B7</f>
        <v>0</v>
      </c>
      <c r="O7" s="52">
        <f t="shared" si="0"/>
        <v>0</v>
      </c>
      <c r="P7" s="53">
        <f>O7+N7</f>
        <v>0</v>
      </c>
    </row>
    <row r="8" spans="1:16" ht="11.25" customHeight="1">
      <c r="A8" s="6" t="s">
        <v>35</v>
      </c>
      <c r="B8" s="51">
        <v>1</v>
      </c>
      <c r="C8" s="52">
        <v>0</v>
      </c>
      <c r="D8" s="51">
        <v>0</v>
      </c>
      <c r="E8" s="52">
        <v>0</v>
      </c>
      <c r="F8" s="51">
        <v>0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f t="shared" si="0"/>
        <v>1</v>
      </c>
      <c r="O8" s="52">
        <f t="shared" si="0"/>
        <v>0</v>
      </c>
      <c r="P8" s="53">
        <f>O8+N8</f>
        <v>1</v>
      </c>
    </row>
    <row r="9" spans="1:16" ht="11.25" customHeight="1">
      <c r="A9" s="6" t="s">
        <v>38</v>
      </c>
      <c r="B9" s="51">
        <v>0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f t="shared" si="0"/>
        <v>0</v>
      </c>
      <c r="O9" s="52">
        <f t="shared" si="0"/>
        <v>0</v>
      </c>
      <c r="P9" s="53">
        <f>O9+N9</f>
        <v>0</v>
      </c>
    </row>
    <row r="10" spans="1:16" ht="11.25" customHeight="1">
      <c r="A10" s="6" t="s">
        <v>39</v>
      </c>
      <c r="B10" s="51">
        <v>2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1</v>
      </c>
      <c r="M10" s="52">
        <v>0</v>
      </c>
      <c r="N10" s="51">
        <f t="shared" si="0"/>
        <v>3</v>
      </c>
      <c r="O10" s="52">
        <f t="shared" si="0"/>
        <v>0</v>
      </c>
      <c r="P10" s="53">
        <f>O10+N10</f>
        <v>3</v>
      </c>
    </row>
    <row r="11" spans="1:16" ht="11.25" customHeight="1">
      <c r="A11" s="6" t="s">
        <v>40</v>
      </c>
      <c r="B11" s="51">
        <v>3</v>
      </c>
      <c r="C11" s="52">
        <v>0</v>
      </c>
      <c r="D11" s="51">
        <v>0</v>
      </c>
      <c r="E11" s="52">
        <v>1</v>
      </c>
      <c r="F11" s="51">
        <v>0</v>
      </c>
      <c r="G11" s="52">
        <v>0</v>
      </c>
      <c r="H11" s="51">
        <v>0</v>
      </c>
      <c r="I11" s="52">
        <v>0</v>
      </c>
      <c r="J11" s="51">
        <v>0</v>
      </c>
      <c r="K11" s="52">
        <v>0</v>
      </c>
      <c r="L11" s="51">
        <v>0</v>
      </c>
      <c r="M11" s="52">
        <v>0</v>
      </c>
      <c r="N11" s="51">
        <f t="shared" si="0"/>
        <v>3</v>
      </c>
      <c r="O11" s="52">
        <f t="shared" si="0"/>
        <v>1</v>
      </c>
      <c r="P11" s="53">
        <f>O11+N11</f>
        <v>4</v>
      </c>
    </row>
    <row r="12" spans="2:16" ht="11.25" customHeight="1"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2"/>
    </row>
    <row r="13" spans="2:16" ht="11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1.25" customHeight="1"/>
    <row r="15" ht="11.25" customHeight="1">
      <c r="A15" s="6" t="s">
        <v>16</v>
      </c>
    </row>
    <row r="16" spans="1:16" s="32" customFormat="1" ht="11.25" customHeight="1">
      <c r="A16" s="33" t="s">
        <v>14</v>
      </c>
      <c r="B16" s="49" t="s">
        <v>0</v>
      </c>
      <c r="C16" s="50"/>
      <c r="D16" s="49" t="s">
        <v>1</v>
      </c>
      <c r="E16" s="50"/>
      <c r="F16" s="49" t="s">
        <v>2</v>
      </c>
      <c r="G16" s="50"/>
      <c r="H16" s="49" t="s">
        <v>3</v>
      </c>
      <c r="I16" s="50"/>
      <c r="J16" s="49" t="s">
        <v>4</v>
      </c>
      <c r="K16" s="50"/>
      <c r="L16" s="49" t="s">
        <v>5</v>
      </c>
      <c r="M16" s="50"/>
      <c r="N16" s="49" t="s">
        <v>6</v>
      </c>
      <c r="O16" s="50"/>
      <c r="P16" s="38" t="s">
        <v>7</v>
      </c>
    </row>
    <row r="17" spans="1:16" s="32" customFormat="1" ht="11.25" customHeight="1">
      <c r="A17" s="33" t="s">
        <v>15</v>
      </c>
      <c r="B17" s="43" t="s">
        <v>9</v>
      </c>
      <c r="C17" s="44" t="s">
        <v>10</v>
      </c>
      <c r="D17" s="43" t="s">
        <v>9</v>
      </c>
      <c r="E17" s="44" t="s">
        <v>10</v>
      </c>
      <c r="F17" s="43" t="s">
        <v>9</v>
      </c>
      <c r="G17" s="44" t="s">
        <v>10</v>
      </c>
      <c r="H17" s="43" t="s">
        <v>9</v>
      </c>
      <c r="I17" s="44" t="s">
        <v>10</v>
      </c>
      <c r="J17" s="43" t="s">
        <v>9</v>
      </c>
      <c r="K17" s="44" t="s">
        <v>10</v>
      </c>
      <c r="L17" s="43" t="s">
        <v>9</v>
      </c>
      <c r="M17" s="44" t="s">
        <v>10</v>
      </c>
      <c r="N17" s="43" t="s">
        <v>9</v>
      </c>
      <c r="O17" s="44" t="s">
        <v>10</v>
      </c>
      <c r="P17" s="45" t="s">
        <v>6</v>
      </c>
    </row>
    <row r="18" spans="1:16" ht="11.25" customHeight="1">
      <c r="A18" s="6"/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5"/>
    </row>
    <row r="19" spans="1:16" ht="11.25" customHeight="1">
      <c r="A19" s="6" t="s">
        <v>11</v>
      </c>
      <c r="B19" s="51">
        <v>2</v>
      </c>
      <c r="C19" s="52">
        <v>1</v>
      </c>
      <c r="D19" s="51">
        <v>0</v>
      </c>
      <c r="E19" s="52">
        <v>1</v>
      </c>
      <c r="F19" s="51">
        <v>1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f aca="true" t="shared" si="1" ref="N19:O23">L19+J19+H19+F19+D19+B19</f>
        <v>3</v>
      </c>
      <c r="O19" s="52">
        <f t="shared" si="1"/>
        <v>2</v>
      </c>
      <c r="P19" s="53">
        <f>O19+N19</f>
        <v>5</v>
      </c>
    </row>
    <row r="20" spans="1:16" s="17" customFormat="1" ht="11.25" customHeight="1">
      <c r="A20" s="16" t="s">
        <v>35</v>
      </c>
      <c r="B20" s="51">
        <v>0</v>
      </c>
      <c r="C20" s="52">
        <v>0</v>
      </c>
      <c r="D20" s="51">
        <v>0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f t="shared" si="1"/>
        <v>0</v>
      </c>
      <c r="O20" s="52">
        <f t="shared" si="1"/>
        <v>0</v>
      </c>
      <c r="P20" s="53">
        <f>O20+N20</f>
        <v>0</v>
      </c>
    </row>
    <row r="21" spans="1:16" s="17" customFormat="1" ht="11.25" customHeight="1">
      <c r="A21" s="16" t="s">
        <v>38</v>
      </c>
      <c r="B21" s="51">
        <v>8</v>
      </c>
      <c r="C21" s="52">
        <v>0</v>
      </c>
      <c r="D21" s="51">
        <v>0</v>
      </c>
      <c r="E21" s="52">
        <v>2</v>
      </c>
      <c r="F21" s="51">
        <v>0</v>
      </c>
      <c r="G21" s="52">
        <v>0</v>
      </c>
      <c r="H21" s="51">
        <v>0</v>
      </c>
      <c r="I21" s="52">
        <v>0</v>
      </c>
      <c r="J21" s="51">
        <v>0</v>
      </c>
      <c r="K21" s="52">
        <v>0</v>
      </c>
      <c r="L21" s="51">
        <v>2</v>
      </c>
      <c r="M21" s="52">
        <v>0</v>
      </c>
      <c r="N21" s="51">
        <f t="shared" si="1"/>
        <v>10</v>
      </c>
      <c r="O21" s="52">
        <f t="shared" si="1"/>
        <v>2</v>
      </c>
      <c r="P21" s="53">
        <f>O21+N21</f>
        <v>12</v>
      </c>
    </row>
    <row r="22" spans="1:16" s="17" customFormat="1" ht="11.25" customHeight="1">
      <c r="A22" s="16" t="s">
        <v>39</v>
      </c>
      <c r="B22" s="51">
        <v>8</v>
      </c>
      <c r="C22" s="54">
        <v>0</v>
      </c>
      <c r="D22" s="51">
        <v>0</v>
      </c>
      <c r="E22" s="54">
        <v>1</v>
      </c>
      <c r="F22" s="51">
        <v>0</v>
      </c>
      <c r="G22" s="54">
        <v>0</v>
      </c>
      <c r="H22" s="51">
        <v>0</v>
      </c>
      <c r="I22" s="54">
        <v>0</v>
      </c>
      <c r="J22" s="51">
        <v>0</v>
      </c>
      <c r="K22" s="54">
        <v>0</v>
      </c>
      <c r="L22" s="51">
        <v>2</v>
      </c>
      <c r="M22" s="54">
        <v>0</v>
      </c>
      <c r="N22" s="51">
        <f t="shared" si="1"/>
        <v>10</v>
      </c>
      <c r="O22" s="54">
        <f t="shared" si="1"/>
        <v>1</v>
      </c>
      <c r="P22" s="53">
        <f>O22+N22</f>
        <v>11</v>
      </c>
    </row>
    <row r="23" spans="1:16" s="17" customFormat="1" ht="11.25" customHeight="1">
      <c r="A23" s="16" t="s">
        <v>40</v>
      </c>
      <c r="B23" s="51">
        <v>11</v>
      </c>
      <c r="C23" s="54">
        <v>0</v>
      </c>
      <c r="D23" s="51">
        <v>0</v>
      </c>
      <c r="E23" s="54">
        <v>1</v>
      </c>
      <c r="F23" s="51">
        <v>0</v>
      </c>
      <c r="G23" s="54">
        <v>0</v>
      </c>
      <c r="H23" s="51">
        <v>0</v>
      </c>
      <c r="I23" s="54">
        <v>0</v>
      </c>
      <c r="J23" s="51">
        <v>0</v>
      </c>
      <c r="K23" s="54">
        <v>0</v>
      </c>
      <c r="L23" s="51">
        <v>2</v>
      </c>
      <c r="M23" s="54">
        <v>0</v>
      </c>
      <c r="N23" s="51">
        <f t="shared" si="1"/>
        <v>13</v>
      </c>
      <c r="O23" s="54">
        <f t="shared" si="1"/>
        <v>1</v>
      </c>
      <c r="P23" s="53">
        <f>O23+N23</f>
        <v>14</v>
      </c>
    </row>
    <row r="24" spans="1:16" ht="11.25" customHeight="1">
      <c r="A24"/>
      <c r="B24" s="24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12"/>
    </row>
    <row r="32" spans="1:16" s="17" customFormat="1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63" spans="1:16" s="17" customFormat="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105" spans="1:16" s="17" customFormat="1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15" spans="1:16" s="17" customFormat="1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67" spans="1:16" s="17" customFormat="1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207" spans="1:16" s="17" customFormat="1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17" spans="1:16" s="17" customFormat="1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57" spans="1:16" s="17" customFormat="1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67" spans="1:16" s="17" customFormat="1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309" spans="1:16" s="17" customFormat="1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51" spans="1:16" s="17" customFormat="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61" spans="1:16" s="17" customFormat="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74" spans="1:16" s="17" customFormat="1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404" spans="1:16" s="17" customFormat="1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14" spans="1:16" s="17" customFormat="1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24" spans="1:16" s="17" customFormat="1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ht="12.75" customHeight="1">
      <c r="A1" s="63" t="s">
        <v>41</v>
      </c>
    </row>
    <row r="2" spans="6:8" ht="12.75" customHeight="1">
      <c r="F2"/>
      <c r="G2"/>
      <c r="H2"/>
    </row>
    <row r="3" spans="1:7" ht="12.75" customHeight="1">
      <c r="A3" s="6" t="s">
        <v>16</v>
      </c>
      <c r="E3"/>
      <c r="F3"/>
      <c r="G3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.75" customHeight="1"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5</v>
      </c>
      <c r="C6" s="15">
        <v>3</v>
      </c>
      <c r="D6" s="15">
        <v>4</v>
      </c>
      <c r="E6"/>
      <c r="F6"/>
      <c r="G6"/>
    </row>
    <row r="7" spans="1:7" ht="12.75" customHeight="1">
      <c r="A7" s="6" t="s">
        <v>35</v>
      </c>
      <c r="B7" s="15">
        <v>0</v>
      </c>
      <c r="C7" s="15">
        <v>10</v>
      </c>
      <c r="D7" s="15">
        <v>8</v>
      </c>
      <c r="E7"/>
      <c r="F7"/>
      <c r="G7"/>
    </row>
    <row r="8" spans="1:7" s="17" customFormat="1" ht="12.75" customHeight="1">
      <c r="A8" s="16" t="s">
        <v>38</v>
      </c>
      <c r="B8" s="15">
        <v>12</v>
      </c>
      <c r="C8" s="15">
        <v>11</v>
      </c>
      <c r="D8" s="15">
        <v>6</v>
      </c>
      <c r="E8" s="27"/>
      <c r="F8" s="27"/>
      <c r="G8" s="27"/>
    </row>
    <row r="9" spans="1:7" s="17" customFormat="1" ht="12.75" customHeight="1">
      <c r="A9" s="16" t="s">
        <v>39</v>
      </c>
      <c r="B9" s="13">
        <v>11</v>
      </c>
      <c r="C9" s="13">
        <v>15</v>
      </c>
      <c r="D9" s="15">
        <v>9</v>
      </c>
      <c r="E9" s="27"/>
      <c r="F9" s="27"/>
      <c r="G9" s="27"/>
    </row>
    <row r="10" spans="1:7" s="17" customFormat="1" ht="12.75" customHeight="1">
      <c r="A10" s="16" t="s">
        <v>40</v>
      </c>
      <c r="B10" s="13">
        <f>'AE'!P23</f>
        <v>14</v>
      </c>
      <c r="C10" s="13">
        <v>8</v>
      </c>
      <c r="D10" s="15">
        <v>6</v>
      </c>
      <c r="E10" s="27"/>
      <c r="F10" s="27"/>
      <c r="G10" s="27"/>
    </row>
    <row r="11" spans="1:7" ht="12.75" customHeight="1">
      <c r="A11" s="6"/>
      <c r="B11" s="7"/>
      <c r="C11" s="7"/>
      <c r="D11" s="8"/>
      <c r="E11"/>
      <c r="F11"/>
      <c r="G11"/>
    </row>
    <row r="29" s="17" customFormat="1" ht="12.75" customHeight="1">
      <c r="A29" s="30"/>
    </row>
    <row r="68" s="17" customFormat="1" ht="12.75" customHeight="1">
      <c r="A68" s="30"/>
    </row>
    <row r="98" s="17" customFormat="1" ht="12.75" customHeight="1">
      <c r="A98" s="30"/>
    </row>
    <row r="107" s="17" customFormat="1" ht="12.75" customHeight="1">
      <c r="A107" s="30"/>
    </row>
    <row r="137" s="17" customFormat="1" ht="12.75" customHeight="1">
      <c r="A137" s="30"/>
    </row>
    <row r="176" s="17" customFormat="1" ht="12.75" customHeight="1">
      <c r="A176" s="30"/>
    </row>
    <row r="209" s="17" customFormat="1" ht="12.75" customHeight="1">
      <c r="A209" s="30"/>
    </row>
    <row r="228" s="17" customFormat="1" ht="12.75" customHeight="1">
      <c r="A228" s="30"/>
    </row>
    <row r="259" s="17" customFormat="1" ht="12.75" customHeight="1">
      <c r="A259" s="30"/>
    </row>
    <row r="293" s="17" customFormat="1" ht="12.75" customHeight="1">
      <c r="A293" s="30"/>
    </row>
    <row r="326" s="17" customFormat="1" ht="12.75" customHeight="1">
      <c r="A326" s="30"/>
    </row>
    <row r="338" s="17" customFormat="1" ht="12.75" customHeight="1">
      <c r="A338" s="30"/>
    </row>
    <row r="347" s="17" customFormat="1" ht="12.75" customHeight="1">
      <c r="A347" s="30"/>
    </row>
  </sheetData>
  <printOptions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4"/>
  <sheetViews>
    <sheetView workbookViewId="0" topLeftCell="A1">
      <selection activeCell="A1" sqref="A1"/>
    </sheetView>
  </sheetViews>
  <sheetFormatPr defaultColWidth="9.140625" defaultRowHeight="11.2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1.25" customHeight="1">
      <c r="A1" s="62" t="s">
        <v>42</v>
      </c>
    </row>
    <row r="2" ht="11.25" customHeight="1">
      <c r="A2" s="1"/>
    </row>
    <row r="3" spans="1:16" s="28" customFormat="1" ht="11.2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1.25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1.2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1.25" customHeight="1">
      <c r="A6" s="6" t="s">
        <v>11</v>
      </c>
      <c r="B6" s="13">
        <v>15</v>
      </c>
      <c r="C6" s="14">
        <v>7</v>
      </c>
      <c r="D6" s="13">
        <v>1</v>
      </c>
      <c r="E6" s="14">
        <v>0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f aca="true" t="shared" si="0" ref="N6:O10">L6+J6+H6+F6+D6+B6</f>
        <v>16</v>
      </c>
      <c r="O6" s="14">
        <f t="shared" si="0"/>
        <v>7</v>
      </c>
      <c r="P6" s="15">
        <f>O6+N6</f>
        <v>23</v>
      </c>
    </row>
    <row r="7" spans="1:16" ht="11.25" customHeight="1">
      <c r="A7" s="6" t="s">
        <v>35</v>
      </c>
      <c r="B7" s="13">
        <v>9</v>
      </c>
      <c r="C7" s="14">
        <v>3</v>
      </c>
      <c r="D7" s="13">
        <v>0</v>
      </c>
      <c r="E7" s="14">
        <v>0</v>
      </c>
      <c r="F7" s="13">
        <v>0</v>
      </c>
      <c r="G7" s="14">
        <v>0</v>
      </c>
      <c r="H7" s="13">
        <v>0</v>
      </c>
      <c r="I7" s="14">
        <v>0</v>
      </c>
      <c r="J7" s="13">
        <v>1</v>
      </c>
      <c r="K7" s="14">
        <v>0</v>
      </c>
      <c r="L7" s="13">
        <v>1</v>
      </c>
      <c r="M7" s="14">
        <v>1</v>
      </c>
      <c r="N7" s="13">
        <f t="shared" si="0"/>
        <v>11</v>
      </c>
      <c r="O7" s="14">
        <f t="shared" si="0"/>
        <v>4</v>
      </c>
      <c r="P7" s="15">
        <f>O7+N7</f>
        <v>15</v>
      </c>
    </row>
    <row r="8" spans="1:16" ht="11.25" customHeight="1">
      <c r="A8" s="6" t="s">
        <v>38</v>
      </c>
      <c r="B8" s="13">
        <v>7</v>
      </c>
      <c r="C8" s="14">
        <v>8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2</v>
      </c>
      <c r="K8" s="14">
        <v>0</v>
      </c>
      <c r="L8" s="13">
        <v>1</v>
      </c>
      <c r="M8" s="14">
        <v>0</v>
      </c>
      <c r="N8" s="13">
        <f t="shared" si="0"/>
        <v>10</v>
      </c>
      <c r="O8" s="14">
        <f t="shared" si="0"/>
        <v>8</v>
      </c>
      <c r="P8" s="15">
        <f>O8+N8</f>
        <v>18</v>
      </c>
    </row>
    <row r="9" spans="1:16" ht="11.25" customHeight="1">
      <c r="A9" s="6" t="s">
        <v>39</v>
      </c>
      <c r="B9" s="13">
        <v>15</v>
      </c>
      <c r="C9" s="14">
        <v>8</v>
      </c>
      <c r="D9" s="13">
        <v>1</v>
      </c>
      <c r="E9" s="14">
        <v>0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f t="shared" si="0"/>
        <v>16</v>
      </c>
      <c r="O9" s="14">
        <f t="shared" si="0"/>
        <v>8</v>
      </c>
      <c r="P9" s="15">
        <f>O9+N9</f>
        <v>24</v>
      </c>
    </row>
    <row r="10" spans="1:16" ht="11.25" customHeight="1">
      <c r="A10" s="6" t="s">
        <v>40</v>
      </c>
      <c r="B10" s="13">
        <v>7</v>
      </c>
      <c r="C10" s="14">
        <v>4</v>
      </c>
      <c r="D10" s="13">
        <v>0</v>
      </c>
      <c r="E10" s="14">
        <v>1</v>
      </c>
      <c r="F10" s="13">
        <v>0</v>
      </c>
      <c r="G10" s="14">
        <v>0</v>
      </c>
      <c r="H10" s="13">
        <v>0</v>
      </c>
      <c r="I10" s="14">
        <v>1</v>
      </c>
      <c r="J10" s="13">
        <v>1</v>
      </c>
      <c r="K10" s="14">
        <v>0</v>
      </c>
      <c r="L10" s="13">
        <v>0</v>
      </c>
      <c r="M10" s="14">
        <v>0</v>
      </c>
      <c r="N10" s="13">
        <f t="shared" si="0"/>
        <v>8</v>
      </c>
      <c r="O10" s="14">
        <f t="shared" si="0"/>
        <v>6</v>
      </c>
      <c r="P10" s="15">
        <f>O10+N10</f>
        <v>14</v>
      </c>
    </row>
    <row r="11" spans="2:16" ht="11.2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2" spans="2:16" ht="11.2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ht="11.25" customHeight="1">
      <c r="A13" s="1"/>
    </row>
    <row r="14" spans="1:16" s="28" customFormat="1" ht="11.25" customHeight="1">
      <c r="A14" s="29"/>
      <c r="B14" s="49" t="s">
        <v>0</v>
      </c>
      <c r="C14" s="50"/>
      <c r="D14" s="49" t="s">
        <v>1</v>
      </c>
      <c r="E14" s="50"/>
      <c r="F14" s="49" t="s">
        <v>2</v>
      </c>
      <c r="G14" s="50"/>
      <c r="H14" s="49" t="s">
        <v>3</v>
      </c>
      <c r="I14" s="50"/>
      <c r="J14" s="49" t="s">
        <v>4</v>
      </c>
      <c r="K14" s="50"/>
      <c r="L14" s="49" t="s">
        <v>5</v>
      </c>
      <c r="M14" s="50"/>
      <c r="N14" s="49" t="s">
        <v>6</v>
      </c>
      <c r="O14" s="50"/>
      <c r="P14" s="38" t="s">
        <v>7</v>
      </c>
    </row>
    <row r="15" spans="1:16" s="28" customFormat="1" ht="11.25" customHeight="1">
      <c r="A15" s="6" t="s">
        <v>12</v>
      </c>
      <c r="B15" s="39" t="s">
        <v>9</v>
      </c>
      <c r="C15" s="40" t="s">
        <v>10</v>
      </c>
      <c r="D15" s="39" t="s">
        <v>9</v>
      </c>
      <c r="E15" s="40" t="s">
        <v>10</v>
      </c>
      <c r="F15" s="39" t="s">
        <v>9</v>
      </c>
      <c r="G15" s="40" t="s">
        <v>10</v>
      </c>
      <c r="H15" s="39" t="s">
        <v>9</v>
      </c>
      <c r="I15" s="40" t="s">
        <v>10</v>
      </c>
      <c r="J15" s="39" t="s">
        <v>9</v>
      </c>
      <c r="K15" s="40" t="s">
        <v>10</v>
      </c>
      <c r="L15" s="39" t="s">
        <v>9</v>
      </c>
      <c r="M15" s="40" t="s">
        <v>10</v>
      </c>
      <c r="N15" s="39" t="s">
        <v>9</v>
      </c>
      <c r="O15" s="40" t="s">
        <v>10</v>
      </c>
      <c r="P15" s="41" t="s">
        <v>6</v>
      </c>
    </row>
    <row r="16" spans="1:16" ht="11.25" customHeight="1">
      <c r="A16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9"/>
    </row>
    <row r="17" spans="1:16" ht="11.25" customHeight="1">
      <c r="A17" s="6" t="s">
        <v>11</v>
      </c>
      <c r="B17" s="51">
        <v>8</v>
      </c>
      <c r="C17" s="52">
        <v>3</v>
      </c>
      <c r="D17" s="51">
        <v>0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f aca="true" t="shared" si="1" ref="N17:O21">L17+J17+H17+F17+D17+B17</f>
        <v>8</v>
      </c>
      <c r="O17" s="52">
        <f t="shared" si="1"/>
        <v>3</v>
      </c>
      <c r="P17" s="53">
        <f>O17+N17</f>
        <v>11</v>
      </c>
    </row>
    <row r="18" spans="1:16" ht="11.25" customHeight="1">
      <c r="A18" s="6" t="s">
        <v>35</v>
      </c>
      <c r="B18" s="51">
        <v>2</v>
      </c>
      <c r="C18" s="52">
        <v>0</v>
      </c>
      <c r="D18" s="51">
        <v>0</v>
      </c>
      <c r="E18" s="52">
        <v>0</v>
      </c>
      <c r="F18" s="51">
        <v>0</v>
      </c>
      <c r="G18" s="52">
        <v>0</v>
      </c>
      <c r="H18" s="51">
        <v>0</v>
      </c>
      <c r="I18" s="52">
        <v>0</v>
      </c>
      <c r="J18" s="51">
        <v>0</v>
      </c>
      <c r="K18" s="52">
        <v>0</v>
      </c>
      <c r="L18" s="51">
        <v>0</v>
      </c>
      <c r="M18" s="52">
        <v>0</v>
      </c>
      <c r="N18" s="51">
        <f t="shared" si="1"/>
        <v>2</v>
      </c>
      <c r="O18" s="52">
        <f t="shared" si="1"/>
        <v>0</v>
      </c>
      <c r="P18" s="53">
        <f>O18+N18</f>
        <v>2</v>
      </c>
    </row>
    <row r="19" spans="1:16" ht="11.25" customHeight="1">
      <c r="A19" s="6" t="s">
        <v>38</v>
      </c>
      <c r="B19" s="51">
        <v>1</v>
      </c>
      <c r="C19" s="52">
        <v>3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1</v>
      </c>
      <c r="J19" s="51">
        <v>0</v>
      </c>
      <c r="K19" s="52">
        <v>0</v>
      </c>
      <c r="L19" s="51">
        <v>0</v>
      </c>
      <c r="M19" s="52">
        <v>1</v>
      </c>
      <c r="N19" s="51">
        <f t="shared" si="1"/>
        <v>1</v>
      </c>
      <c r="O19" s="52">
        <f t="shared" si="1"/>
        <v>5</v>
      </c>
      <c r="P19" s="53">
        <f>O19+N19</f>
        <v>6</v>
      </c>
    </row>
    <row r="20" spans="1:16" ht="11.25" customHeight="1">
      <c r="A20" s="6" t="s">
        <v>39</v>
      </c>
      <c r="B20" s="51">
        <v>3</v>
      </c>
      <c r="C20" s="52">
        <v>2</v>
      </c>
      <c r="D20" s="51">
        <v>0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f t="shared" si="1"/>
        <v>3</v>
      </c>
      <c r="O20" s="52">
        <f t="shared" si="1"/>
        <v>2</v>
      </c>
      <c r="P20" s="53">
        <f>O20+N20</f>
        <v>5</v>
      </c>
    </row>
    <row r="21" spans="1:16" ht="11.25" customHeight="1">
      <c r="A21" s="6" t="s">
        <v>40</v>
      </c>
      <c r="B21" s="51">
        <v>2</v>
      </c>
      <c r="C21" s="52">
        <v>1</v>
      </c>
      <c r="D21" s="51">
        <v>1</v>
      </c>
      <c r="E21" s="52">
        <v>1</v>
      </c>
      <c r="F21" s="51">
        <v>0</v>
      </c>
      <c r="G21" s="52">
        <v>0</v>
      </c>
      <c r="H21" s="51">
        <v>0</v>
      </c>
      <c r="I21" s="52">
        <v>0</v>
      </c>
      <c r="J21" s="51">
        <v>0</v>
      </c>
      <c r="K21" s="52">
        <v>0</v>
      </c>
      <c r="L21" s="51">
        <v>4</v>
      </c>
      <c r="M21" s="52">
        <v>0</v>
      </c>
      <c r="N21" s="51">
        <f t="shared" si="1"/>
        <v>7</v>
      </c>
      <c r="O21" s="52">
        <f t="shared" si="1"/>
        <v>2</v>
      </c>
      <c r="P21" s="53">
        <f>O21+N21</f>
        <v>9</v>
      </c>
    </row>
    <row r="22" spans="2:16" ht="11.25" customHeight="1"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2"/>
    </row>
    <row r="23" spans="2:16" ht="11.2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ht="11.25" customHeight="1">
      <c r="A24" s="6" t="s">
        <v>13</v>
      </c>
    </row>
    <row r="25" spans="1:16" s="32" customFormat="1" ht="11.25" customHeight="1">
      <c r="A25" s="33" t="s">
        <v>14</v>
      </c>
      <c r="B25" s="49" t="s">
        <v>0</v>
      </c>
      <c r="C25" s="50"/>
      <c r="D25" s="49" t="s">
        <v>1</v>
      </c>
      <c r="E25" s="50"/>
      <c r="F25" s="49" t="s">
        <v>2</v>
      </c>
      <c r="G25" s="50"/>
      <c r="H25" s="49" t="s">
        <v>3</v>
      </c>
      <c r="I25" s="50"/>
      <c r="J25" s="49" t="s">
        <v>4</v>
      </c>
      <c r="K25" s="50"/>
      <c r="L25" s="49" t="s">
        <v>5</v>
      </c>
      <c r="M25" s="50"/>
      <c r="N25" s="49" t="s">
        <v>6</v>
      </c>
      <c r="O25" s="50"/>
      <c r="P25" s="38" t="s">
        <v>7</v>
      </c>
    </row>
    <row r="26" spans="1:16" s="32" customFormat="1" ht="11.25" customHeight="1">
      <c r="A26" s="33" t="s">
        <v>15</v>
      </c>
      <c r="B26" s="43" t="s">
        <v>9</v>
      </c>
      <c r="C26" s="44" t="s">
        <v>10</v>
      </c>
      <c r="D26" s="43" t="s">
        <v>9</v>
      </c>
      <c r="E26" s="44" t="s">
        <v>10</v>
      </c>
      <c r="F26" s="43" t="s">
        <v>9</v>
      </c>
      <c r="G26" s="44" t="s">
        <v>10</v>
      </c>
      <c r="H26" s="43" t="s">
        <v>9</v>
      </c>
      <c r="I26" s="44" t="s">
        <v>10</v>
      </c>
      <c r="J26" s="43" t="s">
        <v>9</v>
      </c>
      <c r="K26" s="44" t="s">
        <v>10</v>
      </c>
      <c r="L26" s="43" t="s">
        <v>9</v>
      </c>
      <c r="M26" s="44" t="s">
        <v>10</v>
      </c>
      <c r="N26" s="43" t="s">
        <v>9</v>
      </c>
      <c r="O26" s="44" t="s">
        <v>10</v>
      </c>
      <c r="P26" s="45" t="s">
        <v>6</v>
      </c>
    </row>
    <row r="27" spans="1:16" ht="11.25" customHeight="1">
      <c r="A27" s="6"/>
      <c r="B27" s="13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5"/>
    </row>
    <row r="28" spans="1:16" ht="11.25" customHeight="1">
      <c r="A28" s="6" t="s">
        <v>11</v>
      </c>
      <c r="B28" s="51">
        <v>64</v>
      </c>
      <c r="C28" s="52">
        <v>25</v>
      </c>
      <c r="D28" s="51">
        <v>4</v>
      </c>
      <c r="E28" s="52">
        <v>0</v>
      </c>
      <c r="F28" s="51">
        <v>0</v>
      </c>
      <c r="G28" s="52">
        <v>0</v>
      </c>
      <c r="H28" s="51">
        <v>0</v>
      </c>
      <c r="I28" s="52">
        <v>1</v>
      </c>
      <c r="J28" s="51">
        <v>4</v>
      </c>
      <c r="K28" s="52">
        <v>0</v>
      </c>
      <c r="L28" s="51">
        <v>3</v>
      </c>
      <c r="M28" s="52">
        <v>2</v>
      </c>
      <c r="N28" s="51">
        <f aca="true" t="shared" si="2" ref="N28:O32">L28+J28+H28+F28+D28+B28</f>
        <v>75</v>
      </c>
      <c r="O28" s="52">
        <f t="shared" si="2"/>
        <v>28</v>
      </c>
      <c r="P28" s="53">
        <f>O28+N28</f>
        <v>103</v>
      </c>
    </row>
    <row r="29" spans="1:16" s="17" customFormat="1" ht="11.25" customHeight="1">
      <c r="A29" s="16" t="s">
        <v>35</v>
      </c>
      <c r="B29" s="51">
        <v>63</v>
      </c>
      <c r="C29" s="52">
        <v>27</v>
      </c>
      <c r="D29" s="51">
        <v>5</v>
      </c>
      <c r="E29" s="52">
        <v>1</v>
      </c>
      <c r="F29" s="51">
        <v>0</v>
      </c>
      <c r="G29" s="52">
        <v>0</v>
      </c>
      <c r="H29" s="51">
        <v>0</v>
      </c>
      <c r="I29" s="52">
        <v>3</v>
      </c>
      <c r="J29" s="51">
        <v>4</v>
      </c>
      <c r="K29" s="52">
        <v>0</v>
      </c>
      <c r="L29" s="51">
        <v>2</v>
      </c>
      <c r="M29" s="52">
        <v>1</v>
      </c>
      <c r="N29" s="51">
        <f t="shared" si="2"/>
        <v>74</v>
      </c>
      <c r="O29" s="52">
        <f t="shared" si="2"/>
        <v>32</v>
      </c>
      <c r="P29" s="53">
        <f>O29+N29</f>
        <v>106</v>
      </c>
    </row>
    <row r="30" spans="1:16" s="17" customFormat="1" ht="11.25" customHeight="1">
      <c r="A30" s="16" t="s">
        <v>38</v>
      </c>
      <c r="B30" s="51">
        <v>60</v>
      </c>
      <c r="C30" s="52">
        <v>27</v>
      </c>
      <c r="D30" s="51">
        <v>2</v>
      </c>
      <c r="E30" s="52">
        <v>1</v>
      </c>
      <c r="F30" s="51">
        <v>0</v>
      </c>
      <c r="G30" s="52">
        <v>2</v>
      </c>
      <c r="H30" s="51">
        <v>0</v>
      </c>
      <c r="I30" s="52">
        <v>0</v>
      </c>
      <c r="J30" s="51">
        <v>2</v>
      </c>
      <c r="K30" s="52">
        <v>0</v>
      </c>
      <c r="L30" s="51">
        <v>1</v>
      </c>
      <c r="M30" s="52">
        <v>0</v>
      </c>
      <c r="N30" s="51">
        <f t="shared" si="2"/>
        <v>65</v>
      </c>
      <c r="O30" s="52">
        <f t="shared" si="2"/>
        <v>30</v>
      </c>
      <c r="P30" s="53">
        <f>O30+N30</f>
        <v>95</v>
      </c>
    </row>
    <row r="31" spans="1:16" s="17" customFormat="1" ht="11.25" customHeight="1">
      <c r="A31" s="16" t="s">
        <v>39</v>
      </c>
      <c r="B31" s="51">
        <v>52</v>
      </c>
      <c r="C31" s="54">
        <v>22</v>
      </c>
      <c r="D31" s="51">
        <v>3</v>
      </c>
      <c r="E31" s="54">
        <v>5</v>
      </c>
      <c r="F31" s="51">
        <v>0</v>
      </c>
      <c r="G31" s="54">
        <v>2</v>
      </c>
      <c r="H31" s="51">
        <v>0</v>
      </c>
      <c r="I31" s="54">
        <v>1</v>
      </c>
      <c r="J31" s="51">
        <v>1</v>
      </c>
      <c r="K31" s="54">
        <v>0</v>
      </c>
      <c r="L31" s="51">
        <v>1</v>
      </c>
      <c r="M31" s="54">
        <v>0</v>
      </c>
      <c r="N31" s="51">
        <f t="shared" si="2"/>
        <v>57</v>
      </c>
      <c r="O31" s="54">
        <f t="shared" si="2"/>
        <v>30</v>
      </c>
      <c r="P31" s="53">
        <f>O31+N31</f>
        <v>87</v>
      </c>
    </row>
    <row r="32" spans="1:16" s="17" customFormat="1" ht="11.25" customHeight="1">
      <c r="A32" s="16" t="s">
        <v>40</v>
      </c>
      <c r="B32" s="51">
        <v>58</v>
      </c>
      <c r="C32" s="54">
        <v>23</v>
      </c>
      <c r="D32" s="51">
        <v>3</v>
      </c>
      <c r="E32" s="54">
        <v>6</v>
      </c>
      <c r="F32" s="51">
        <v>1</v>
      </c>
      <c r="G32" s="54">
        <v>2</v>
      </c>
      <c r="H32" s="51">
        <v>0</v>
      </c>
      <c r="I32" s="54">
        <v>1</v>
      </c>
      <c r="J32" s="51">
        <v>0</v>
      </c>
      <c r="K32" s="54">
        <v>1</v>
      </c>
      <c r="L32" s="51">
        <v>3</v>
      </c>
      <c r="M32" s="54">
        <v>0</v>
      </c>
      <c r="N32" s="51">
        <f t="shared" si="2"/>
        <v>65</v>
      </c>
      <c r="O32" s="54">
        <f t="shared" si="2"/>
        <v>33</v>
      </c>
      <c r="P32" s="53">
        <f>O32+N32</f>
        <v>98</v>
      </c>
    </row>
    <row r="33" spans="1:16" s="17" customFormat="1" ht="11.25" customHeight="1">
      <c r="A33" s="16"/>
      <c r="B33" s="10"/>
      <c r="C33" s="20"/>
      <c r="D33" s="10"/>
      <c r="E33" s="20"/>
      <c r="F33" s="10"/>
      <c r="G33" s="20"/>
      <c r="H33" s="10"/>
      <c r="I33" s="20"/>
      <c r="J33" s="10"/>
      <c r="K33" s="20"/>
      <c r="L33" s="10"/>
      <c r="M33" s="20"/>
      <c r="N33" s="10"/>
      <c r="O33" s="20"/>
      <c r="P33" s="12"/>
    </row>
    <row r="34" ht="11.25" customHeight="1"/>
    <row r="35" ht="11.25" customHeight="1">
      <c r="A35" s="6" t="s">
        <v>16</v>
      </c>
    </row>
    <row r="36" spans="1:16" s="32" customFormat="1" ht="11.25" customHeight="1">
      <c r="A36" s="33" t="s">
        <v>14</v>
      </c>
      <c r="B36" s="49" t="s">
        <v>0</v>
      </c>
      <c r="C36" s="50"/>
      <c r="D36" s="49" t="s">
        <v>1</v>
      </c>
      <c r="E36" s="50"/>
      <c r="F36" s="49" t="s">
        <v>2</v>
      </c>
      <c r="G36" s="50"/>
      <c r="H36" s="49" t="s">
        <v>3</v>
      </c>
      <c r="I36" s="50"/>
      <c r="J36" s="49" t="s">
        <v>4</v>
      </c>
      <c r="K36" s="50"/>
      <c r="L36" s="49" t="s">
        <v>5</v>
      </c>
      <c r="M36" s="50"/>
      <c r="N36" s="49" t="s">
        <v>6</v>
      </c>
      <c r="O36" s="50"/>
      <c r="P36" s="38" t="s">
        <v>7</v>
      </c>
    </row>
    <row r="37" spans="1:16" s="32" customFormat="1" ht="11.25" customHeight="1">
      <c r="A37" s="33" t="s">
        <v>15</v>
      </c>
      <c r="B37" s="43" t="s">
        <v>9</v>
      </c>
      <c r="C37" s="44" t="s">
        <v>10</v>
      </c>
      <c r="D37" s="43" t="s">
        <v>9</v>
      </c>
      <c r="E37" s="44" t="s">
        <v>10</v>
      </c>
      <c r="F37" s="43" t="s">
        <v>9</v>
      </c>
      <c r="G37" s="44" t="s">
        <v>10</v>
      </c>
      <c r="H37" s="43" t="s">
        <v>9</v>
      </c>
      <c r="I37" s="44" t="s">
        <v>10</v>
      </c>
      <c r="J37" s="43" t="s">
        <v>9</v>
      </c>
      <c r="K37" s="44" t="s">
        <v>10</v>
      </c>
      <c r="L37" s="43" t="s">
        <v>9</v>
      </c>
      <c r="M37" s="44" t="s">
        <v>10</v>
      </c>
      <c r="N37" s="43" t="s">
        <v>9</v>
      </c>
      <c r="O37" s="44" t="s">
        <v>10</v>
      </c>
      <c r="P37" s="45" t="s">
        <v>6</v>
      </c>
    </row>
    <row r="38" spans="1:16" ht="11.25" customHeight="1">
      <c r="A38" s="6"/>
      <c r="B38" s="13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5"/>
    </row>
    <row r="39" spans="1:16" ht="11.25" customHeight="1">
      <c r="A39" s="6" t="s">
        <v>11</v>
      </c>
      <c r="B39" s="51">
        <v>18</v>
      </c>
      <c r="C39" s="52">
        <v>7</v>
      </c>
      <c r="D39" s="51">
        <v>0</v>
      </c>
      <c r="E39" s="52">
        <v>0</v>
      </c>
      <c r="F39" s="51">
        <v>0</v>
      </c>
      <c r="G39" s="52">
        <v>0</v>
      </c>
      <c r="H39" s="51">
        <v>0</v>
      </c>
      <c r="I39" s="52">
        <v>2</v>
      </c>
      <c r="J39" s="51">
        <v>0</v>
      </c>
      <c r="K39" s="52">
        <v>0</v>
      </c>
      <c r="L39" s="51">
        <v>0</v>
      </c>
      <c r="M39" s="52">
        <v>0</v>
      </c>
      <c r="N39" s="51">
        <f aca="true" t="shared" si="3" ref="N39:O43">L39+J39+H39+F39+D39+B39</f>
        <v>18</v>
      </c>
      <c r="O39" s="52">
        <f t="shared" si="3"/>
        <v>9</v>
      </c>
      <c r="P39" s="53">
        <f>O39+N39</f>
        <v>27</v>
      </c>
    </row>
    <row r="40" spans="1:16" s="17" customFormat="1" ht="11.25" customHeight="1">
      <c r="A40" s="16" t="s">
        <v>35</v>
      </c>
      <c r="B40" s="51">
        <v>10</v>
      </c>
      <c r="C40" s="52">
        <v>5</v>
      </c>
      <c r="D40" s="51">
        <v>2</v>
      </c>
      <c r="E40" s="52">
        <v>1</v>
      </c>
      <c r="F40" s="51">
        <v>0</v>
      </c>
      <c r="G40" s="52">
        <v>0</v>
      </c>
      <c r="H40" s="51">
        <v>1</v>
      </c>
      <c r="I40" s="52">
        <v>1</v>
      </c>
      <c r="J40" s="51">
        <v>0</v>
      </c>
      <c r="K40" s="52">
        <v>0</v>
      </c>
      <c r="L40" s="51">
        <v>1</v>
      </c>
      <c r="M40" s="52">
        <v>1</v>
      </c>
      <c r="N40" s="51">
        <f t="shared" si="3"/>
        <v>14</v>
      </c>
      <c r="O40" s="52">
        <f t="shared" si="3"/>
        <v>8</v>
      </c>
      <c r="P40" s="53">
        <f>O40+N40</f>
        <v>22</v>
      </c>
    </row>
    <row r="41" spans="1:16" s="17" customFormat="1" ht="11.25" customHeight="1">
      <c r="A41" s="16" t="s">
        <v>38</v>
      </c>
      <c r="B41" s="51">
        <v>8</v>
      </c>
      <c r="C41" s="52">
        <v>2</v>
      </c>
      <c r="D41" s="51">
        <v>1</v>
      </c>
      <c r="E41" s="52">
        <v>1</v>
      </c>
      <c r="F41" s="51">
        <v>0</v>
      </c>
      <c r="G41" s="52">
        <v>0</v>
      </c>
      <c r="H41" s="51">
        <v>0</v>
      </c>
      <c r="I41" s="52">
        <v>1</v>
      </c>
      <c r="J41" s="51">
        <v>0</v>
      </c>
      <c r="K41" s="52">
        <v>0</v>
      </c>
      <c r="L41" s="51">
        <v>2</v>
      </c>
      <c r="M41" s="52">
        <v>2</v>
      </c>
      <c r="N41" s="51">
        <f t="shared" si="3"/>
        <v>11</v>
      </c>
      <c r="O41" s="52">
        <f t="shared" si="3"/>
        <v>6</v>
      </c>
      <c r="P41" s="53">
        <f>O41+N41</f>
        <v>17</v>
      </c>
    </row>
    <row r="42" spans="1:16" s="17" customFormat="1" ht="11.25" customHeight="1">
      <c r="A42" s="16" t="s">
        <v>39</v>
      </c>
      <c r="B42" s="51">
        <v>6</v>
      </c>
      <c r="C42" s="54">
        <v>3</v>
      </c>
      <c r="D42" s="51">
        <v>1</v>
      </c>
      <c r="E42" s="54">
        <v>2</v>
      </c>
      <c r="F42" s="51">
        <v>0</v>
      </c>
      <c r="G42" s="54">
        <v>0</v>
      </c>
      <c r="H42" s="51">
        <v>0</v>
      </c>
      <c r="I42" s="54">
        <v>0</v>
      </c>
      <c r="J42" s="51">
        <v>0</v>
      </c>
      <c r="K42" s="54">
        <v>0</v>
      </c>
      <c r="L42" s="51">
        <v>4</v>
      </c>
      <c r="M42" s="54">
        <v>1</v>
      </c>
      <c r="N42" s="51">
        <f t="shared" si="3"/>
        <v>11</v>
      </c>
      <c r="O42" s="54">
        <f t="shared" si="3"/>
        <v>6</v>
      </c>
      <c r="P42" s="53">
        <f>O42+N42</f>
        <v>17</v>
      </c>
    </row>
    <row r="43" spans="1:16" s="17" customFormat="1" ht="11.25" customHeight="1">
      <c r="A43" s="16" t="s">
        <v>40</v>
      </c>
      <c r="B43" s="51">
        <v>3</v>
      </c>
      <c r="C43" s="54">
        <v>5</v>
      </c>
      <c r="D43" s="51">
        <v>2</v>
      </c>
      <c r="E43" s="54">
        <v>1</v>
      </c>
      <c r="F43" s="51">
        <v>0</v>
      </c>
      <c r="G43" s="54">
        <v>0</v>
      </c>
      <c r="H43" s="51">
        <v>0</v>
      </c>
      <c r="I43" s="54">
        <v>0</v>
      </c>
      <c r="J43" s="51">
        <v>1</v>
      </c>
      <c r="K43" s="54">
        <v>0</v>
      </c>
      <c r="L43" s="51">
        <v>5</v>
      </c>
      <c r="M43" s="54">
        <v>1</v>
      </c>
      <c r="N43" s="51">
        <f t="shared" si="3"/>
        <v>11</v>
      </c>
      <c r="O43" s="54">
        <f t="shared" si="3"/>
        <v>7</v>
      </c>
      <c r="P43" s="53">
        <f>O43+N43</f>
        <v>18</v>
      </c>
    </row>
    <row r="44" spans="1:16" ht="10.5" customHeight="1">
      <c r="A44"/>
      <c r="B44" s="24"/>
      <c r="C44" s="23"/>
      <c r="D44" s="24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23"/>
      <c r="P44" s="12"/>
    </row>
    <row r="52" spans="1:16" s="17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83" spans="1:16" s="17" customFormat="1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125" spans="1:16" s="17" customFormat="1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35" spans="1:16" s="17" customFormat="1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87" spans="1:16" s="17" customFormat="1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227" spans="1:16" s="17" customFormat="1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37" spans="1:16" s="17" customFormat="1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77" spans="1:16" s="17" customFormat="1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87" spans="1:16" s="17" customFormat="1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329" spans="1:16" s="17" customFormat="1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71" spans="1:16" s="17" customFormat="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81" spans="1:16" s="17" customFormat="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94" spans="1:16" s="17" customFormat="1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424" spans="1:16" s="17" customFormat="1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34" spans="1:16" s="17" customFormat="1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44" spans="1:16" s="17" customFormat="1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</sheetData>
  <printOptions horizontalCentered="1"/>
  <pageMargins left="0.25" right="0.25" top="0.7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ht="12.75" customHeight="1">
      <c r="A1" s="62" t="s">
        <v>42</v>
      </c>
    </row>
    <row r="2" spans="6:8" ht="12.75" customHeight="1">
      <c r="F2"/>
      <c r="G2"/>
      <c r="H2"/>
    </row>
    <row r="3" spans="1:7" s="28" customFormat="1" ht="12.75" customHeight="1">
      <c r="A3" s="6" t="s">
        <v>13</v>
      </c>
      <c r="E3" s="29"/>
      <c r="F3" s="29"/>
      <c r="G3" s="29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2:7" ht="12.75" customHeight="1"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103</v>
      </c>
      <c r="C6" s="15">
        <v>102</v>
      </c>
      <c r="D6" s="15">
        <v>56</v>
      </c>
      <c r="E6"/>
      <c r="F6"/>
      <c r="G6"/>
    </row>
    <row r="7" spans="1:7" ht="12.75" customHeight="1">
      <c r="A7" s="6" t="s">
        <v>35</v>
      </c>
      <c r="B7" s="15">
        <v>106</v>
      </c>
      <c r="C7" s="15">
        <v>94</v>
      </c>
      <c r="D7" s="15">
        <v>58</v>
      </c>
      <c r="E7"/>
      <c r="F7"/>
      <c r="G7"/>
    </row>
    <row r="8" spans="1:7" s="17" customFormat="1" ht="12.75" customHeight="1">
      <c r="A8" s="16" t="s">
        <v>38</v>
      </c>
      <c r="B8" s="15">
        <v>95</v>
      </c>
      <c r="C8" s="15">
        <v>88</v>
      </c>
      <c r="D8" s="15">
        <v>51</v>
      </c>
      <c r="E8" s="27"/>
      <c r="F8" s="27"/>
      <c r="G8" s="27"/>
    </row>
    <row r="9" spans="1:7" s="17" customFormat="1" ht="12.75" customHeight="1">
      <c r="A9" s="16" t="s">
        <v>39</v>
      </c>
      <c r="B9" s="13">
        <v>87</v>
      </c>
      <c r="C9" s="13">
        <v>83</v>
      </c>
      <c r="D9" s="15">
        <v>40</v>
      </c>
      <c r="E9" s="27"/>
      <c r="F9" s="27"/>
      <c r="G9" s="27"/>
    </row>
    <row r="10" spans="1:7" s="17" customFormat="1" ht="12.75" customHeight="1">
      <c r="A10" s="16" t="s">
        <v>40</v>
      </c>
      <c r="B10" s="13">
        <f>'CE'!P32</f>
        <v>98</v>
      </c>
      <c r="C10" s="13">
        <v>89</v>
      </c>
      <c r="D10" s="15">
        <v>44</v>
      </c>
      <c r="E10" s="27"/>
      <c r="F10" s="27"/>
      <c r="G10" s="27"/>
    </row>
    <row r="11" spans="1:7" ht="12.75" customHeight="1">
      <c r="A11" s="6"/>
      <c r="B11" s="7"/>
      <c r="C11" s="7"/>
      <c r="D11" s="8"/>
      <c r="E11"/>
      <c r="F11"/>
      <c r="G11"/>
    </row>
    <row r="12" spans="5:7" ht="12.75" customHeight="1">
      <c r="E12"/>
      <c r="F12"/>
      <c r="G12"/>
    </row>
    <row r="13" spans="1:7" ht="12.75" customHeight="1">
      <c r="A13" s="6" t="s">
        <v>16</v>
      </c>
      <c r="E13"/>
      <c r="F13"/>
      <c r="G13"/>
    </row>
    <row r="14" spans="1:7" s="28" customFormat="1" ht="12.75" customHeight="1">
      <c r="A14" s="6" t="s">
        <v>14</v>
      </c>
      <c r="B14" s="47" t="s">
        <v>17</v>
      </c>
      <c r="C14" s="47" t="s">
        <v>18</v>
      </c>
      <c r="D14" s="47" t="s">
        <v>19</v>
      </c>
      <c r="E14" s="29"/>
      <c r="F14" s="29"/>
      <c r="G14" s="29"/>
    </row>
    <row r="15" spans="2:7" ht="12.75" customHeight="1">
      <c r="B15" s="9"/>
      <c r="C15" s="9"/>
      <c r="D15" s="9"/>
      <c r="E15"/>
      <c r="F15"/>
      <c r="G15"/>
    </row>
    <row r="16" spans="1:7" ht="12.75" customHeight="1">
      <c r="A16" s="6" t="s">
        <v>11</v>
      </c>
      <c r="B16" s="15">
        <v>27</v>
      </c>
      <c r="C16" s="15">
        <v>19</v>
      </c>
      <c r="D16" s="15">
        <v>13</v>
      </c>
      <c r="E16"/>
      <c r="F16"/>
      <c r="G16"/>
    </row>
    <row r="17" spans="1:7" ht="12.75" customHeight="1">
      <c r="A17" s="6" t="s">
        <v>35</v>
      </c>
      <c r="B17" s="15">
        <v>22</v>
      </c>
      <c r="C17" s="15">
        <v>23</v>
      </c>
      <c r="D17" s="15">
        <v>13</v>
      </c>
      <c r="E17"/>
      <c r="F17"/>
      <c r="G17"/>
    </row>
    <row r="18" spans="1:7" s="17" customFormat="1" ht="12.75" customHeight="1">
      <c r="A18" s="16" t="s">
        <v>38</v>
      </c>
      <c r="B18" s="15">
        <v>17</v>
      </c>
      <c r="C18" s="15">
        <v>18</v>
      </c>
      <c r="D18" s="15">
        <v>11</v>
      </c>
      <c r="E18" s="27"/>
      <c r="F18" s="27"/>
      <c r="G18" s="27"/>
    </row>
    <row r="19" spans="1:7" s="17" customFormat="1" ht="12.75" customHeight="1">
      <c r="A19" s="16" t="s">
        <v>39</v>
      </c>
      <c r="B19" s="13">
        <v>17</v>
      </c>
      <c r="C19" s="13">
        <v>21</v>
      </c>
      <c r="D19" s="15">
        <v>12</v>
      </c>
      <c r="E19" s="27"/>
      <c r="F19" s="27"/>
      <c r="G19" s="27"/>
    </row>
    <row r="20" spans="1:7" s="17" customFormat="1" ht="12.75" customHeight="1">
      <c r="A20" s="16" t="s">
        <v>40</v>
      </c>
      <c r="B20" s="13">
        <f>'CE'!P43</f>
        <v>18</v>
      </c>
      <c r="C20" s="13">
        <v>19</v>
      </c>
      <c r="D20" s="15">
        <v>18</v>
      </c>
      <c r="E20" s="27"/>
      <c r="F20" s="27"/>
      <c r="G20" s="27"/>
    </row>
    <row r="21" spans="1:7" ht="12.75" customHeight="1">
      <c r="A21" s="6"/>
      <c r="B21" s="7"/>
      <c r="C21" s="7"/>
      <c r="D21" s="8"/>
      <c r="E21"/>
      <c r="F21"/>
      <c r="G21"/>
    </row>
    <row r="23" spans="1:8" s="32" customFormat="1" ht="12.75" customHeight="1">
      <c r="A23" s="33" t="s">
        <v>20</v>
      </c>
      <c r="B23" s="48" t="s">
        <v>13</v>
      </c>
      <c r="C23" s="48" t="s">
        <v>13</v>
      </c>
      <c r="D23" s="48" t="s">
        <v>6</v>
      </c>
      <c r="E23" s="48" t="s">
        <v>16</v>
      </c>
      <c r="F23" s="48" t="s">
        <v>16</v>
      </c>
      <c r="G23" s="42" t="s">
        <v>6</v>
      </c>
      <c r="H23" s="42" t="s">
        <v>7</v>
      </c>
    </row>
    <row r="24" spans="1:8" s="32" customFormat="1" ht="12.75" customHeight="1">
      <c r="A24" s="33"/>
      <c r="B24" s="43" t="s">
        <v>21</v>
      </c>
      <c r="C24" s="43" t="s">
        <v>22</v>
      </c>
      <c r="D24" s="43" t="s">
        <v>13</v>
      </c>
      <c r="E24" s="43" t="s">
        <v>23</v>
      </c>
      <c r="F24" s="43" t="s">
        <v>24</v>
      </c>
      <c r="G24" s="45" t="s">
        <v>16</v>
      </c>
      <c r="H24" s="45" t="s">
        <v>6</v>
      </c>
    </row>
    <row r="25" spans="2:8" ht="12.75" customHeight="1">
      <c r="B25" s="3"/>
      <c r="C25" s="3"/>
      <c r="D25" s="3"/>
      <c r="E25" s="3"/>
      <c r="F25" s="3"/>
      <c r="G25" s="9"/>
      <c r="H25" s="9"/>
    </row>
    <row r="26" spans="1:8" ht="12.75" customHeight="1">
      <c r="A26" s="6" t="s">
        <v>11</v>
      </c>
      <c r="B26" s="58">
        <v>182</v>
      </c>
      <c r="C26" s="58">
        <v>906</v>
      </c>
      <c r="D26" s="58">
        <f>C26+B26</f>
        <v>1088</v>
      </c>
      <c r="E26" s="58">
        <v>173</v>
      </c>
      <c r="F26" s="58">
        <v>48</v>
      </c>
      <c r="G26" s="59">
        <f>F26+E26</f>
        <v>221</v>
      </c>
      <c r="H26" s="59">
        <f>G26+D26</f>
        <v>1309</v>
      </c>
    </row>
    <row r="27" spans="1:8" ht="12.75" customHeight="1">
      <c r="A27" s="6" t="s">
        <v>35</v>
      </c>
      <c r="B27" s="58">
        <v>90</v>
      </c>
      <c r="C27" s="58">
        <v>797</v>
      </c>
      <c r="D27" s="58">
        <f>C27+B27</f>
        <v>887</v>
      </c>
      <c r="E27" s="58">
        <v>180</v>
      </c>
      <c r="F27" s="58">
        <v>45</v>
      </c>
      <c r="G27" s="59">
        <f>F27+E27</f>
        <v>225</v>
      </c>
      <c r="H27" s="59">
        <f>G27+D27</f>
        <v>1112</v>
      </c>
    </row>
    <row r="28" spans="1:8" ht="12.75" customHeight="1">
      <c r="A28" s="6" t="s">
        <v>38</v>
      </c>
      <c r="B28" s="58">
        <v>174</v>
      </c>
      <c r="C28" s="58">
        <v>929</v>
      </c>
      <c r="D28" s="58">
        <f>C28+B28</f>
        <v>1103</v>
      </c>
      <c r="E28" s="58">
        <v>156</v>
      </c>
      <c r="F28" s="58">
        <v>42</v>
      </c>
      <c r="G28" s="59">
        <f>F28+E28</f>
        <v>198</v>
      </c>
      <c r="H28" s="59">
        <f>G28+D28</f>
        <v>1301</v>
      </c>
    </row>
    <row r="29" spans="1:8" ht="12.75" customHeight="1">
      <c r="A29" s="6" t="s">
        <v>39</v>
      </c>
      <c r="B29" s="58">
        <v>166</v>
      </c>
      <c r="C29" s="58">
        <v>821</v>
      </c>
      <c r="D29" s="58">
        <f>C29+B29</f>
        <v>987</v>
      </c>
      <c r="E29" s="58">
        <v>208</v>
      </c>
      <c r="F29" s="58">
        <v>57</v>
      </c>
      <c r="G29" s="59">
        <f>F29+E29</f>
        <v>265</v>
      </c>
      <c r="H29" s="59">
        <f>G29+D29</f>
        <v>1252</v>
      </c>
    </row>
    <row r="30" spans="1:8" ht="12.75" customHeight="1">
      <c r="A30" s="6" t="s">
        <v>40</v>
      </c>
      <c r="B30" s="58">
        <v>204</v>
      </c>
      <c r="C30" s="58">
        <v>660</v>
      </c>
      <c r="D30" s="58">
        <f>C30+B30</f>
        <v>864</v>
      </c>
      <c r="E30" s="58">
        <v>316</v>
      </c>
      <c r="F30" s="58">
        <v>42</v>
      </c>
      <c r="G30" s="59">
        <f>F30+E30</f>
        <v>358</v>
      </c>
      <c r="H30" s="59">
        <f>G30+D30</f>
        <v>1222</v>
      </c>
    </row>
    <row r="31" spans="1:8" ht="12.75" customHeight="1">
      <c r="A31" s="29"/>
      <c r="B31" s="10"/>
      <c r="C31" s="10"/>
      <c r="D31" s="10"/>
      <c r="E31" s="10"/>
      <c r="F31" s="10"/>
      <c r="G31" s="12"/>
      <c r="H31" s="12"/>
    </row>
    <row r="32" spans="6:8" ht="12.75" customHeight="1">
      <c r="F32"/>
      <c r="G32"/>
      <c r="H32"/>
    </row>
    <row r="33" spans="1:8" ht="12.75" customHeight="1">
      <c r="A33" s="29"/>
      <c r="B33"/>
      <c r="C33"/>
      <c r="D33"/>
      <c r="E33"/>
      <c r="F33" s="17"/>
      <c r="G33" s="17"/>
      <c r="H33" s="17"/>
    </row>
    <row r="34" spans="1:8" s="32" customFormat="1" ht="12.75" customHeight="1">
      <c r="A34" s="33" t="s">
        <v>25</v>
      </c>
      <c r="B34" s="48" t="s">
        <v>13</v>
      </c>
      <c r="C34" s="48" t="s">
        <v>13</v>
      </c>
      <c r="D34" s="48" t="s">
        <v>6</v>
      </c>
      <c r="E34" s="48" t="s">
        <v>16</v>
      </c>
      <c r="F34" s="48" t="s">
        <v>26</v>
      </c>
      <c r="G34" s="42" t="s">
        <v>27</v>
      </c>
      <c r="H34" s="42" t="s">
        <v>7</v>
      </c>
    </row>
    <row r="35" spans="2:8" s="32" customFormat="1" ht="12.75" customHeight="1">
      <c r="B35" s="43" t="s">
        <v>28</v>
      </c>
      <c r="C35" s="43" t="s">
        <v>29</v>
      </c>
      <c r="D35" s="43" t="s">
        <v>13</v>
      </c>
      <c r="E35" s="43" t="s">
        <v>23</v>
      </c>
      <c r="F35" s="43" t="s">
        <v>24</v>
      </c>
      <c r="G35" s="45" t="s">
        <v>16</v>
      </c>
      <c r="H35" s="45" t="s">
        <v>6</v>
      </c>
    </row>
    <row r="36" spans="2:8" ht="12.75" customHeight="1">
      <c r="B36" s="13"/>
      <c r="C36" s="13"/>
      <c r="D36" s="13"/>
      <c r="E36" s="13"/>
      <c r="F36" s="13"/>
      <c r="G36" s="15"/>
      <c r="H36" s="15"/>
    </row>
    <row r="37" spans="1:8" ht="12.75" customHeight="1">
      <c r="A37" s="6" t="s">
        <v>11</v>
      </c>
      <c r="B37" s="25">
        <v>320.32</v>
      </c>
      <c r="C37" s="25">
        <v>2156.28</v>
      </c>
      <c r="D37" s="25">
        <f>C37+B37</f>
        <v>2476.6000000000004</v>
      </c>
      <c r="E37" s="25">
        <v>944.58</v>
      </c>
      <c r="F37" s="25">
        <v>844.8</v>
      </c>
      <c r="G37" s="26">
        <f>F37+E37</f>
        <v>1789.38</v>
      </c>
      <c r="H37" s="26">
        <f>G37+D37</f>
        <v>4265.9800000000005</v>
      </c>
    </row>
    <row r="38" spans="1:8" ht="12.75" customHeight="1">
      <c r="A38" s="6" t="s">
        <v>35</v>
      </c>
      <c r="B38" s="25">
        <v>158.4</v>
      </c>
      <c r="C38" s="25">
        <v>1896.86</v>
      </c>
      <c r="D38" s="25">
        <f>C38+B38</f>
        <v>2055.2599999999998</v>
      </c>
      <c r="E38" s="25">
        <v>982.8</v>
      </c>
      <c r="F38" s="25">
        <v>792</v>
      </c>
      <c r="G38" s="26">
        <f>F38+E38</f>
        <v>1774.8</v>
      </c>
      <c r="H38" s="26">
        <f>G38+D38</f>
        <v>3830.0599999999995</v>
      </c>
    </row>
    <row r="39" spans="1:8" ht="12.75" customHeight="1">
      <c r="A39" s="6" t="s">
        <v>38</v>
      </c>
      <c r="B39" s="25">
        <v>306.24</v>
      </c>
      <c r="C39" s="25">
        <v>2211.02</v>
      </c>
      <c r="D39" s="25">
        <f>C39+B39</f>
        <v>2517.26</v>
      </c>
      <c r="E39" s="25">
        <v>851.76</v>
      </c>
      <c r="F39" s="25">
        <v>739.2</v>
      </c>
      <c r="G39" s="26">
        <f>F39+E39</f>
        <v>1590.96</v>
      </c>
      <c r="H39" s="26">
        <f>G39+D39</f>
        <v>4108.22</v>
      </c>
    </row>
    <row r="40" spans="1:8" ht="12.75" customHeight="1">
      <c r="A40" s="6" t="s">
        <v>39</v>
      </c>
      <c r="B40" s="25">
        <v>292.16</v>
      </c>
      <c r="C40" s="25">
        <v>1953.98</v>
      </c>
      <c r="D40" s="25">
        <f>C40+B40</f>
        <v>2246.14</v>
      </c>
      <c r="E40" s="25">
        <v>1135.68</v>
      </c>
      <c r="F40" s="25">
        <v>1003.2</v>
      </c>
      <c r="G40" s="26">
        <f>F40+E40</f>
        <v>2138.88</v>
      </c>
      <c r="H40" s="26">
        <f>G40+D40</f>
        <v>4385.02</v>
      </c>
    </row>
    <row r="41" spans="1:8" ht="12.75" customHeight="1">
      <c r="A41" s="6" t="s">
        <v>40</v>
      </c>
      <c r="B41" s="25">
        <v>359.04</v>
      </c>
      <c r="C41" s="25">
        <v>1570.8</v>
      </c>
      <c r="D41" s="25">
        <f>C41+B41</f>
        <v>1929.84</v>
      </c>
      <c r="E41" s="25">
        <v>1725.36</v>
      </c>
      <c r="F41" s="25">
        <v>739.2</v>
      </c>
      <c r="G41" s="26">
        <f>F41+E41</f>
        <v>2464.56</v>
      </c>
      <c r="H41" s="26">
        <f>G41+D41</f>
        <v>4394.4</v>
      </c>
    </row>
    <row r="42" spans="1:8" ht="12.75" customHeight="1">
      <c r="A42" s="29"/>
      <c r="B42" s="10"/>
      <c r="C42" s="10"/>
      <c r="D42" s="10"/>
      <c r="E42" s="10"/>
      <c r="F42" s="10"/>
      <c r="G42" s="12"/>
      <c r="H42" s="12"/>
    </row>
    <row r="44" ht="12" customHeight="1">
      <c r="A44" s="28" t="s">
        <v>37</v>
      </c>
    </row>
    <row r="61" s="17" customFormat="1" ht="12.75" customHeight="1">
      <c r="A61" s="30"/>
    </row>
    <row r="100" s="17" customFormat="1" ht="12.75" customHeight="1">
      <c r="A100" s="30"/>
    </row>
    <row r="130" s="17" customFormat="1" ht="12.75" customHeight="1">
      <c r="A130" s="30"/>
    </row>
    <row r="139" s="17" customFormat="1" ht="12.75" customHeight="1">
      <c r="A139" s="30"/>
    </row>
    <row r="169" s="17" customFormat="1" ht="12.75" customHeight="1">
      <c r="A169" s="30"/>
    </row>
    <row r="208" s="17" customFormat="1" ht="12.75" customHeight="1">
      <c r="A208" s="30"/>
    </row>
    <row r="241" s="17" customFormat="1" ht="12.75" customHeight="1">
      <c r="A241" s="30"/>
    </row>
    <row r="260" s="17" customFormat="1" ht="12.75" customHeight="1">
      <c r="A260" s="30"/>
    </row>
    <row r="291" s="17" customFormat="1" ht="12.75" customHeight="1">
      <c r="A291" s="30"/>
    </row>
    <row r="325" s="17" customFormat="1" ht="12.75" customHeight="1">
      <c r="A325" s="30"/>
    </row>
    <row r="358" s="17" customFormat="1" ht="12.75" customHeight="1">
      <c r="A358" s="30"/>
    </row>
    <row r="370" s="17" customFormat="1" ht="12.75" customHeight="1">
      <c r="A370" s="30"/>
    </row>
    <row r="379" s="17" customFormat="1" ht="12.75" customHeight="1">
      <c r="A379" s="30"/>
    </row>
  </sheetData>
  <printOptions horizontalCentered="1"/>
  <pageMargins left="0.25" right="0.25" top="0.5" bottom="0.5" header="0.5" footer="0.25"/>
  <pageSetup fitToHeight="1" fitToWidth="1" horizontalDpi="300" verticalDpi="300" orientation="landscape" scale="98" r:id="rId1"/>
  <headerFooter alignWithMargins="0">
    <oddFooter>&amp;L&amp;8Annual Reports using "old' schedule
  Academic year includes Fall, Spring, Summer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2"/>
  <sheetViews>
    <sheetView workbookViewId="0" topLeftCell="A1">
      <selection activeCell="A1" sqref="A1"/>
    </sheetView>
  </sheetViews>
  <sheetFormatPr defaultColWidth="9.140625" defaultRowHeight="12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" customHeight="1">
      <c r="A1" s="62" t="s">
        <v>43</v>
      </c>
    </row>
    <row r="2" ht="12" customHeight="1">
      <c r="A2" s="1"/>
    </row>
    <row r="3" spans="1:16" s="28" customFormat="1" ht="12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2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2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2" customHeight="1">
      <c r="A6" s="6" t="s">
        <v>11</v>
      </c>
      <c r="B6" s="51">
        <v>5</v>
      </c>
      <c r="C6" s="52">
        <v>7</v>
      </c>
      <c r="D6" s="51">
        <v>0</v>
      </c>
      <c r="E6" s="52">
        <v>3</v>
      </c>
      <c r="F6" s="51">
        <v>0</v>
      </c>
      <c r="G6" s="52">
        <v>0</v>
      </c>
      <c r="H6" s="51">
        <v>0</v>
      </c>
      <c r="I6" s="52">
        <v>1</v>
      </c>
      <c r="J6" s="51">
        <v>0</v>
      </c>
      <c r="K6" s="52">
        <v>0</v>
      </c>
      <c r="L6" s="51">
        <v>1</v>
      </c>
      <c r="M6" s="52">
        <v>0</v>
      </c>
      <c r="N6" s="51">
        <f aca="true" t="shared" si="0" ref="N6:O10">L6+J6+H6+F6+D6+B6</f>
        <v>6</v>
      </c>
      <c r="O6" s="52">
        <f t="shared" si="0"/>
        <v>11</v>
      </c>
      <c r="P6" s="53">
        <f>O6+N6</f>
        <v>17</v>
      </c>
    </row>
    <row r="7" spans="1:16" s="17" customFormat="1" ht="12" customHeight="1">
      <c r="A7" s="16" t="s">
        <v>35</v>
      </c>
      <c r="B7" s="51">
        <v>7</v>
      </c>
      <c r="C7" s="52">
        <v>8</v>
      </c>
      <c r="D7" s="51">
        <v>1</v>
      </c>
      <c r="E7" s="52">
        <v>2</v>
      </c>
      <c r="F7" s="51">
        <v>0</v>
      </c>
      <c r="G7" s="52">
        <v>0</v>
      </c>
      <c r="H7" s="51">
        <v>0</v>
      </c>
      <c r="I7" s="52">
        <v>1</v>
      </c>
      <c r="J7" s="51">
        <v>1</v>
      </c>
      <c r="K7" s="52">
        <v>0</v>
      </c>
      <c r="L7" s="51">
        <v>0</v>
      </c>
      <c r="M7" s="52">
        <v>0</v>
      </c>
      <c r="N7" s="51">
        <f t="shared" si="0"/>
        <v>9</v>
      </c>
      <c r="O7" s="52">
        <f t="shared" si="0"/>
        <v>11</v>
      </c>
      <c r="P7" s="53">
        <f>O7+N7</f>
        <v>20</v>
      </c>
    </row>
    <row r="8" spans="1:16" ht="12" customHeight="1">
      <c r="A8" s="6" t="s">
        <v>38</v>
      </c>
      <c r="B8" s="51">
        <v>8</v>
      </c>
      <c r="C8" s="52">
        <v>4</v>
      </c>
      <c r="D8" s="51">
        <v>1</v>
      </c>
      <c r="E8" s="52">
        <v>1</v>
      </c>
      <c r="F8" s="51">
        <v>0</v>
      </c>
      <c r="G8" s="52">
        <v>0</v>
      </c>
      <c r="H8" s="51">
        <v>0</v>
      </c>
      <c r="I8" s="52">
        <v>1</v>
      </c>
      <c r="J8" s="51">
        <v>1</v>
      </c>
      <c r="K8" s="52">
        <v>0</v>
      </c>
      <c r="L8" s="51">
        <v>0</v>
      </c>
      <c r="M8" s="52">
        <v>0</v>
      </c>
      <c r="N8" s="51">
        <f t="shared" si="0"/>
        <v>10</v>
      </c>
      <c r="O8" s="52">
        <f t="shared" si="0"/>
        <v>6</v>
      </c>
      <c r="P8" s="53">
        <f>O8+N8</f>
        <v>16</v>
      </c>
    </row>
    <row r="9" spans="1:16" ht="12" customHeight="1">
      <c r="A9" s="6" t="s">
        <v>39</v>
      </c>
      <c r="B9" s="51">
        <v>11</v>
      </c>
      <c r="C9" s="52">
        <v>10</v>
      </c>
      <c r="D9" s="51">
        <v>1</v>
      </c>
      <c r="E9" s="52">
        <v>4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1</v>
      </c>
      <c r="M9" s="52">
        <v>0</v>
      </c>
      <c r="N9" s="51">
        <f t="shared" si="0"/>
        <v>13</v>
      </c>
      <c r="O9" s="52">
        <f t="shared" si="0"/>
        <v>14</v>
      </c>
      <c r="P9" s="53">
        <f>O9+N9</f>
        <v>27</v>
      </c>
    </row>
    <row r="10" spans="1:16" ht="12" customHeight="1">
      <c r="A10" s="6" t="s">
        <v>40</v>
      </c>
      <c r="B10" s="51">
        <v>4</v>
      </c>
      <c r="C10" s="52">
        <v>6</v>
      </c>
      <c r="D10" s="51">
        <v>0</v>
      </c>
      <c r="E10" s="52">
        <v>7</v>
      </c>
      <c r="F10" s="51">
        <v>0</v>
      </c>
      <c r="G10" s="52">
        <v>0</v>
      </c>
      <c r="H10" s="51">
        <v>0</v>
      </c>
      <c r="I10" s="52">
        <v>0</v>
      </c>
      <c r="J10" s="51">
        <v>1</v>
      </c>
      <c r="K10" s="52">
        <v>0</v>
      </c>
      <c r="L10" s="51">
        <v>1</v>
      </c>
      <c r="M10" s="52">
        <v>0</v>
      </c>
      <c r="N10" s="51">
        <f t="shared" si="0"/>
        <v>6</v>
      </c>
      <c r="O10" s="52">
        <f t="shared" si="0"/>
        <v>13</v>
      </c>
      <c r="P10" s="53">
        <f>O10+N10</f>
        <v>19</v>
      </c>
    </row>
    <row r="11" spans="2:16" ht="12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3" spans="1:16" s="28" customFormat="1" ht="12" customHeight="1">
      <c r="A13" s="29"/>
      <c r="B13" s="49" t="s">
        <v>0</v>
      </c>
      <c r="C13" s="50"/>
      <c r="D13" s="49" t="s">
        <v>1</v>
      </c>
      <c r="E13" s="50"/>
      <c r="F13" s="49" t="s">
        <v>2</v>
      </c>
      <c r="G13" s="50"/>
      <c r="H13" s="49" t="s">
        <v>3</v>
      </c>
      <c r="I13" s="50"/>
      <c r="J13" s="49" t="s">
        <v>4</v>
      </c>
      <c r="K13" s="50"/>
      <c r="L13" s="49" t="s">
        <v>5</v>
      </c>
      <c r="M13" s="50"/>
      <c r="N13" s="49" t="s">
        <v>6</v>
      </c>
      <c r="O13" s="50"/>
      <c r="P13" s="38" t="s">
        <v>7</v>
      </c>
    </row>
    <row r="14" spans="1:16" s="28" customFormat="1" ht="12" customHeight="1">
      <c r="A14" s="6" t="s">
        <v>12</v>
      </c>
      <c r="B14" s="39" t="s">
        <v>9</v>
      </c>
      <c r="C14" s="40" t="s">
        <v>10</v>
      </c>
      <c r="D14" s="39" t="s">
        <v>9</v>
      </c>
      <c r="E14" s="40" t="s">
        <v>10</v>
      </c>
      <c r="F14" s="39" t="s">
        <v>9</v>
      </c>
      <c r="G14" s="40" t="s">
        <v>10</v>
      </c>
      <c r="H14" s="39" t="s">
        <v>9</v>
      </c>
      <c r="I14" s="40" t="s">
        <v>10</v>
      </c>
      <c r="J14" s="39" t="s">
        <v>9</v>
      </c>
      <c r="K14" s="40" t="s">
        <v>10</v>
      </c>
      <c r="L14" s="39" t="s">
        <v>9</v>
      </c>
      <c r="M14" s="40" t="s">
        <v>10</v>
      </c>
      <c r="N14" s="39" t="s">
        <v>9</v>
      </c>
      <c r="O14" s="40" t="s">
        <v>10</v>
      </c>
      <c r="P14" s="41" t="s">
        <v>6</v>
      </c>
    </row>
    <row r="15" spans="1:16" ht="12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9"/>
    </row>
    <row r="16" spans="1:16" ht="12" customHeight="1">
      <c r="A16" s="6" t="s">
        <v>11</v>
      </c>
      <c r="B16" s="51">
        <v>1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f aca="true" t="shared" si="1" ref="N16:O20">L16+J16+H16+F16+D16+B16</f>
        <v>1</v>
      </c>
      <c r="O16" s="52">
        <f t="shared" si="1"/>
        <v>0</v>
      </c>
      <c r="P16" s="53">
        <f>O16+N16</f>
        <v>1</v>
      </c>
    </row>
    <row r="17" spans="1:16" ht="12" customHeight="1">
      <c r="A17" s="6" t="s">
        <v>35</v>
      </c>
      <c r="B17" s="51">
        <v>1</v>
      </c>
      <c r="C17" s="52">
        <v>0</v>
      </c>
      <c r="D17" s="51">
        <v>0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f t="shared" si="1"/>
        <v>1</v>
      </c>
      <c r="O17" s="52">
        <f t="shared" si="1"/>
        <v>0</v>
      </c>
      <c r="P17" s="53">
        <f>O17+N17</f>
        <v>1</v>
      </c>
    </row>
    <row r="18" spans="1:16" ht="12" customHeight="1">
      <c r="A18" s="6" t="s">
        <v>38</v>
      </c>
      <c r="B18" s="51">
        <v>2</v>
      </c>
      <c r="C18" s="52">
        <v>1</v>
      </c>
      <c r="D18" s="51">
        <v>0</v>
      </c>
      <c r="E18" s="52">
        <v>1</v>
      </c>
      <c r="F18" s="51">
        <v>0</v>
      </c>
      <c r="G18" s="52">
        <v>0</v>
      </c>
      <c r="H18" s="51">
        <v>0</v>
      </c>
      <c r="I18" s="52">
        <v>0</v>
      </c>
      <c r="J18" s="51">
        <v>0</v>
      </c>
      <c r="K18" s="52">
        <v>0</v>
      </c>
      <c r="L18" s="51">
        <v>2</v>
      </c>
      <c r="M18" s="52">
        <v>0</v>
      </c>
      <c r="N18" s="51">
        <f t="shared" si="1"/>
        <v>4</v>
      </c>
      <c r="O18" s="52">
        <f t="shared" si="1"/>
        <v>2</v>
      </c>
      <c r="P18" s="53">
        <f>O18+N18</f>
        <v>6</v>
      </c>
    </row>
    <row r="19" spans="1:16" ht="12" customHeight="1">
      <c r="A19" s="6" t="s">
        <v>39</v>
      </c>
      <c r="B19" s="51">
        <v>1</v>
      </c>
      <c r="C19" s="52">
        <v>0</v>
      </c>
      <c r="D19" s="51">
        <v>0</v>
      </c>
      <c r="E19" s="52">
        <v>1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1</v>
      </c>
      <c r="M19" s="52">
        <v>1</v>
      </c>
      <c r="N19" s="51">
        <f t="shared" si="1"/>
        <v>2</v>
      </c>
      <c r="O19" s="52">
        <f t="shared" si="1"/>
        <v>2</v>
      </c>
      <c r="P19" s="53">
        <f>O19+N19</f>
        <v>4</v>
      </c>
    </row>
    <row r="20" spans="1:16" ht="12" customHeight="1">
      <c r="A20" s="6" t="s">
        <v>40</v>
      </c>
      <c r="B20" s="51">
        <v>0</v>
      </c>
      <c r="C20" s="52">
        <v>0</v>
      </c>
      <c r="D20" s="51">
        <v>1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3</v>
      </c>
      <c r="M20" s="52">
        <v>2</v>
      </c>
      <c r="N20" s="51">
        <f t="shared" si="1"/>
        <v>4</v>
      </c>
      <c r="O20" s="52">
        <f t="shared" si="1"/>
        <v>2</v>
      </c>
      <c r="P20" s="53">
        <f>O20+N20</f>
        <v>6</v>
      </c>
    </row>
    <row r="21" spans="2:16" ht="12" customHeight="1"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</row>
    <row r="22" spans="2:16" ht="12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ht="12" customHeight="1">
      <c r="A23" s="6" t="s">
        <v>13</v>
      </c>
    </row>
    <row r="24" spans="1:16" s="32" customFormat="1" ht="12" customHeight="1">
      <c r="A24" s="33" t="s">
        <v>14</v>
      </c>
      <c r="B24" s="49" t="s">
        <v>0</v>
      </c>
      <c r="C24" s="50"/>
      <c r="D24" s="49" t="s">
        <v>1</v>
      </c>
      <c r="E24" s="50"/>
      <c r="F24" s="49" t="s">
        <v>2</v>
      </c>
      <c r="G24" s="50"/>
      <c r="H24" s="49" t="s">
        <v>3</v>
      </c>
      <c r="I24" s="50"/>
      <c r="J24" s="49" t="s">
        <v>4</v>
      </c>
      <c r="K24" s="50"/>
      <c r="L24" s="49" t="s">
        <v>5</v>
      </c>
      <c r="M24" s="50"/>
      <c r="N24" s="49" t="s">
        <v>6</v>
      </c>
      <c r="O24" s="50"/>
      <c r="P24" s="38" t="s">
        <v>7</v>
      </c>
    </row>
    <row r="25" spans="1:16" s="32" customFormat="1" ht="12" customHeight="1">
      <c r="A25" s="33" t="s">
        <v>15</v>
      </c>
      <c r="B25" s="43" t="s">
        <v>9</v>
      </c>
      <c r="C25" s="44" t="s">
        <v>10</v>
      </c>
      <c r="D25" s="43" t="s">
        <v>9</v>
      </c>
      <c r="E25" s="44" t="s">
        <v>10</v>
      </c>
      <c r="F25" s="43" t="s">
        <v>9</v>
      </c>
      <c r="G25" s="44" t="s">
        <v>10</v>
      </c>
      <c r="H25" s="43" t="s">
        <v>9</v>
      </c>
      <c r="I25" s="44" t="s">
        <v>10</v>
      </c>
      <c r="J25" s="43" t="s">
        <v>9</v>
      </c>
      <c r="K25" s="44" t="s">
        <v>10</v>
      </c>
      <c r="L25" s="43" t="s">
        <v>9</v>
      </c>
      <c r="M25" s="44" t="s">
        <v>10</v>
      </c>
      <c r="N25" s="43" t="s">
        <v>9</v>
      </c>
      <c r="O25" s="44" t="s">
        <v>10</v>
      </c>
      <c r="P25" s="45" t="s">
        <v>6</v>
      </c>
    </row>
    <row r="26" spans="1:16" ht="12" customHeight="1">
      <c r="A26" s="6"/>
      <c r="B26" s="13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5"/>
    </row>
    <row r="27" spans="1:16" ht="12" customHeight="1">
      <c r="A27" s="6" t="s">
        <v>11</v>
      </c>
      <c r="B27" s="51">
        <v>46</v>
      </c>
      <c r="C27" s="52">
        <v>26</v>
      </c>
      <c r="D27" s="51">
        <v>5</v>
      </c>
      <c r="E27" s="52">
        <v>12</v>
      </c>
      <c r="F27" s="51">
        <v>0</v>
      </c>
      <c r="G27" s="52">
        <v>0</v>
      </c>
      <c r="H27" s="51">
        <v>4</v>
      </c>
      <c r="I27" s="52">
        <v>2</v>
      </c>
      <c r="J27" s="51">
        <v>2</v>
      </c>
      <c r="K27" s="52">
        <v>0</v>
      </c>
      <c r="L27" s="51">
        <v>0</v>
      </c>
      <c r="M27" s="52">
        <v>0</v>
      </c>
      <c r="N27" s="51">
        <f aca="true" t="shared" si="2" ref="N27:O31">L27+J27+H27+F27+D27+B27</f>
        <v>57</v>
      </c>
      <c r="O27" s="52">
        <f t="shared" si="2"/>
        <v>40</v>
      </c>
      <c r="P27" s="53">
        <f>O27+N27</f>
        <v>97</v>
      </c>
    </row>
    <row r="28" spans="1:16" ht="12" customHeight="1">
      <c r="A28" s="6" t="s">
        <v>35</v>
      </c>
      <c r="B28" s="51">
        <v>58</v>
      </c>
      <c r="C28" s="52">
        <v>35</v>
      </c>
      <c r="D28" s="51">
        <v>8</v>
      </c>
      <c r="E28" s="52">
        <v>15</v>
      </c>
      <c r="F28" s="51">
        <v>0</v>
      </c>
      <c r="G28" s="52">
        <v>0</v>
      </c>
      <c r="H28" s="51">
        <v>2</v>
      </c>
      <c r="I28" s="52">
        <v>2</v>
      </c>
      <c r="J28" s="51">
        <v>3</v>
      </c>
      <c r="K28" s="52">
        <v>2</v>
      </c>
      <c r="L28" s="51">
        <v>2</v>
      </c>
      <c r="M28" s="52">
        <v>0</v>
      </c>
      <c r="N28" s="51">
        <f t="shared" si="2"/>
        <v>73</v>
      </c>
      <c r="O28" s="52">
        <f t="shared" si="2"/>
        <v>54</v>
      </c>
      <c r="P28" s="53">
        <f>O28+N28</f>
        <v>127</v>
      </c>
    </row>
    <row r="29" spans="1:16" s="17" customFormat="1" ht="12" customHeight="1">
      <c r="A29" s="16" t="s">
        <v>38</v>
      </c>
      <c r="B29" s="51">
        <v>42</v>
      </c>
      <c r="C29" s="52">
        <v>32</v>
      </c>
      <c r="D29" s="51">
        <v>7</v>
      </c>
      <c r="E29" s="52">
        <v>19</v>
      </c>
      <c r="F29" s="51">
        <v>0</v>
      </c>
      <c r="G29" s="52">
        <v>0</v>
      </c>
      <c r="H29" s="51">
        <v>2</v>
      </c>
      <c r="I29" s="52">
        <v>0</v>
      </c>
      <c r="J29" s="51">
        <v>4</v>
      </c>
      <c r="K29" s="52">
        <v>1</v>
      </c>
      <c r="L29" s="51">
        <v>2</v>
      </c>
      <c r="M29" s="52">
        <v>0</v>
      </c>
      <c r="N29" s="51">
        <f t="shared" si="2"/>
        <v>57</v>
      </c>
      <c r="O29" s="52">
        <f t="shared" si="2"/>
        <v>52</v>
      </c>
      <c r="P29" s="53">
        <f>O29+N29</f>
        <v>109</v>
      </c>
    </row>
    <row r="30" spans="1:16" s="17" customFormat="1" ht="12" customHeight="1">
      <c r="A30" s="16" t="s">
        <v>39</v>
      </c>
      <c r="B30" s="51">
        <v>45</v>
      </c>
      <c r="C30" s="54">
        <v>36</v>
      </c>
      <c r="D30" s="51">
        <v>4</v>
      </c>
      <c r="E30" s="54">
        <v>20</v>
      </c>
      <c r="F30" s="51">
        <v>0</v>
      </c>
      <c r="G30" s="54">
        <v>2</v>
      </c>
      <c r="H30" s="51">
        <v>0</v>
      </c>
      <c r="I30" s="54">
        <v>0</v>
      </c>
      <c r="J30" s="51">
        <v>3</v>
      </c>
      <c r="K30" s="54">
        <v>2</v>
      </c>
      <c r="L30" s="51">
        <v>4</v>
      </c>
      <c r="M30" s="54">
        <v>0</v>
      </c>
      <c r="N30" s="51">
        <f t="shared" si="2"/>
        <v>56</v>
      </c>
      <c r="O30" s="54">
        <f t="shared" si="2"/>
        <v>60</v>
      </c>
      <c r="P30" s="53">
        <f>O30+N30</f>
        <v>116</v>
      </c>
    </row>
    <row r="31" spans="1:16" s="17" customFormat="1" ht="12" customHeight="1">
      <c r="A31" s="16" t="s">
        <v>40</v>
      </c>
      <c r="B31" s="51">
        <v>47</v>
      </c>
      <c r="C31" s="54">
        <v>30</v>
      </c>
      <c r="D31" s="51">
        <v>4</v>
      </c>
      <c r="E31" s="54">
        <v>15</v>
      </c>
      <c r="F31" s="51">
        <v>0</v>
      </c>
      <c r="G31" s="54">
        <v>2</v>
      </c>
      <c r="H31" s="51">
        <v>4</v>
      </c>
      <c r="I31" s="54">
        <v>2</v>
      </c>
      <c r="J31" s="51">
        <v>3</v>
      </c>
      <c r="K31" s="54">
        <v>2</v>
      </c>
      <c r="L31" s="51">
        <v>2</v>
      </c>
      <c r="M31" s="54">
        <v>1</v>
      </c>
      <c r="N31" s="51">
        <f t="shared" si="2"/>
        <v>60</v>
      </c>
      <c r="O31" s="54">
        <f t="shared" si="2"/>
        <v>52</v>
      </c>
      <c r="P31" s="53">
        <f>O31+N31</f>
        <v>112</v>
      </c>
    </row>
    <row r="32" spans="1:16" ht="12" customHeight="1">
      <c r="A32" s="6"/>
      <c r="B32" s="10"/>
      <c r="C32" s="20"/>
      <c r="D32" s="10"/>
      <c r="E32" s="20"/>
      <c r="F32" s="10"/>
      <c r="G32" s="20"/>
      <c r="H32" s="10"/>
      <c r="I32" s="20"/>
      <c r="J32" s="10"/>
      <c r="K32" s="20"/>
      <c r="L32" s="10"/>
      <c r="M32" s="20"/>
      <c r="N32" s="10"/>
      <c r="O32" s="20"/>
      <c r="P32" s="12"/>
    </row>
    <row r="34" ht="12" customHeight="1">
      <c r="A34" s="6" t="s">
        <v>16</v>
      </c>
    </row>
    <row r="35" spans="1:16" s="32" customFormat="1" ht="12" customHeight="1">
      <c r="A35" s="33" t="s">
        <v>14</v>
      </c>
      <c r="B35" s="49" t="s">
        <v>0</v>
      </c>
      <c r="C35" s="50"/>
      <c r="D35" s="49" t="s">
        <v>1</v>
      </c>
      <c r="E35" s="50"/>
      <c r="F35" s="49" t="s">
        <v>2</v>
      </c>
      <c r="G35" s="50"/>
      <c r="H35" s="49" t="s">
        <v>3</v>
      </c>
      <c r="I35" s="50"/>
      <c r="J35" s="49" t="s">
        <v>4</v>
      </c>
      <c r="K35" s="50"/>
      <c r="L35" s="49" t="s">
        <v>5</v>
      </c>
      <c r="M35" s="50"/>
      <c r="N35" s="49" t="s">
        <v>6</v>
      </c>
      <c r="O35" s="50"/>
      <c r="P35" s="38" t="s">
        <v>7</v>
      </c>
    </row>
    <row r="36" spans="1:16" s="32" customFormat="1" ht="12" customHeight="1">
      <c r="A36" s="33" t="s">
        <v>15</v>
      </c>
      <c r="B36" s="43" t="s">
        <v>9</v>
      </c>
      <c r="C36" s="44" t="s">
        <v>10</v>
      </c>
      <c r="D36" s="43" t="s">
        <v>9</v>
      </c>
      <c r="E36" s="44" t="s">
        <v>10</v>
      </c>
      <c r="F36" s="43" t="s">
        <v>9</v>
      </c>
      <c r="G36" s="44" t="s">
        <v>10</v>
      </c>
      <c r="H36" s="43" t="s">
        <v>9</v>
      </c>
      <c r="I36" s="44" t="s">
        <v>10</v>
      </c>
      <c r="J36" s="43" t="s">
        <v>9</v>
      </c>
      <c r="K36" s="44" t="s">
        <v>10</v>
      </c>
      <c r="L36" s="43" t="s">
        <v>9</v>
      </c>
      <c r="M36" s="44" t="s">
        <v>10</v>
      </c>
      <c r="N36" s="43" t="s">
        <v>9</v>
      </c>
      <c r="O36" s="44" t="s">
        <v>10</v>
      </c>
      <c r="P36" s="45" t="s">
        <v>6</v>
      </c>
    </row>
    <row r="37" spans="1:16" ht="12" customHeight="1">
      <c r="A37" s="6"/>
      <c r="B37" s="13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5"/>
    </row>
    <row r="38" spans="1:16" ht="12" customHeight="1">
      <c r="A38" s="6" t="s">
        <v>11</v>
      </c>
      <c r="B38" s="51">
        <v>3</v>
      </c>
      <c r="C38" s="52">
        <v>1</v>
      </c>
      <c r="D38" s="51">
        <v>0</v>
      </c>
      <c r="E38" s="52">
        <v>1</v>
      </c>
      <c r="F38" s="51">
        <v>0</v>
      </c>
      <c r="G38" s="52">
        <v>0</v>
      </c>
      <c r="H38" s="51">
        <v>0</v>
      </c>
      <c r="I38" s="52">
        <v>0</v>
      </c>
      <c r="J38" s="51">
        <v>0</v>
      </c>
      <c r="K38" s="52">
        <v>0</v>
      </c>
      <c r="L38" s="51">
        <v>2</v>
      </c>
      <c r="M38" s="52">
        <v>2</v>
      </c>
      <c r="N38" s="51">
        <f aca="true" t="shared" si="3" ref="N38:O42">L38+J38+H38+F38+D38+B38</f>
        <v>5</v>
      </c>
      <c r="O38" s="52">
        <f t="shared" si="3"/>
        <v>4</v>
      </c>
      <c r="P38" s="53">
        <f>O38+N38</f>
        <v>9</v>
      </c>
    </row>
    <row r="39" spans="1:16" s="17" customFormat="1" ht="12" customHeight="1">
      <c r="A39" s="16" t="s">
        <v>35</v>
      </c>
      <c r="B39" s="51">
        <v>3</v>
      </c>
      <c r="C39" s="52">
        <v>1</v>
      </c>
      <c r="D39" s="51">
        <v>0</v>
      </c>
      <c r="E39" s="52">
        <v>2</v>
      </c>
      <c r="F39" s="51">
        <v>0</v>
      </c>
      <c r="G39" s="52">
        <v>0</v>
      </c>
      <c r="H39" s="51">
        <v>0</v>
      </c>
      <c r="I39" s="52">
        <v>0</v>
      </c>
      <c r="J39" s="51">
        <v>0</v>
      </c>
      <c r="K39" s="52">
        <v>0</v>
      </c>
      <c r="L39" s="51">
        <v>4</v>
      </c>
      <c r="M39" s="52">
        <v>1</v>
      </c>
      <c r="N39" s="51">
        <f t="shared" si="3"/>
        <v>7</v>
      </c>
      <c r="O39" s="52">
        <f t="shared" si="3"/>
        <v>4</v>
      </c>
      <c r="P39" s="53">
        <f>O39+N39</f>
        <v>11</v>
      </c>
    </row>
    <row r="40" spans="1:16" s="17" customFormat="1" ht="12" customHeight="1">
      <c r="A40" s="16" t="s">
        <v>38</v>
      </c>
      <c r="B40" s="51">
        <v>3</v>
      </c>
      <c r="C40" s="52">
        <v>1</v>
      </c>
      <c r="D40" s="51">
        <v>0</v>
      </c>
      <c r="E40" s="52">
        <v>1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6</v>
      </c>
      <c r="M40" s="52">
        <v>1</v>
      </c>
      <c r="N40" s="51">
        <f t="shared" si="3"/>
        <v>9</v>
      </c>
      <c r="O40" s="52">
        <f t="shared" si="3"/>
        <v>3</v>
      </c>
      <c r="P40" s="53">
        <f>O40+N40</f>
        <v>12</v>
      </c>
    </row>
    <row r="41" spans="1:16" s="17" customFormat="1" ht="12" customHeight="1">
      <c r="A41" s="16" t="s">
        <v>39</v>
      </c>
      <c r="B41" s="51">
        <v>1</v>
      </c>
      <c r="C41" s="54">
        <v>0</v>
      </c>
      <c r="D41" s="51">
        <v>1</v>
      </c>
      <c r="E41" s="54">
        <v>0</v>
      </c>
      <c r="F41" s="51">
        <v>0</v>
      </c>
      <c r="G41" s="54">
        <v>0</v>
      </c>
      <c r="H41" s="51">
        <v>0</v>
      </c>
      <c r="I41" s="54">
        <v>0</v>
      </c>
      <c r="J41" s="51">
        <v>0</v>
      </c>
      <c r="K41" s="54">
        <v>0</v>
      </c>
      <c r="L41" s="51">
        <v>8</v>
      </c>
      <c r="M41" s="54">
        <v>3</v>
      </c>
      <c r="N41" s="51">
        <f t="shared" si="3"/>
        <v>10</v>
      </c>
      <c r="O41" s="54">
        <f t="shared" si="3"/>
        <v>3</v>
      </c>
      <c r="P41" s="53">
        <f>O41+N41</f>
        <v>13</v>
      </c>
    </row>
    <row r="42" spans="1:16" s="17" customFormat="1" ht="12" customHeight="1">
      <c r="A42" s="16" t="s">
        <v>40</v>
      </c>
      <c r="B42" s="51">
        <v>1</v>
      </c>
      <c r="C42" s="54">
        <v>0</v>
      </c>
      <c r="D42" s="51">
        <v>1</v>
      </c>
      <c r="E42" s="54">
        <v>1</v>
      </c>
      <c r="F42" s="51">
        <v>0</v>
      </c>
      <c r="G42" s="54">
        <v>0</v>
      </c>
      <c r="H42" s="51">
        <v>0</v>
      </c>
      <c r="I42" s="54">
        <v>0</v>
      </c>
      <c r="J42" s="51">
        <v>0</v>
      </c>
      <c r="K42" s="54">
        <v>0</v>
      </c>
      <c r="L42" s="51">
        <v>11</v>
      </c>
      <c r="M42" s="54">
        <v>4</v>
      </c>
      <c r="N42" s="51">
        <f t="shared" si="3"/>
        <v>13</v>
      </c>
      <c r="O42" s="54">
        <f t="shared" si="3"/>
        <v>5</v>
      </c>
      <c r="P42" s="53">
        <f>O42+N42</f>
        <v>18</v>
      </c>
    </row>
    <row r="43" spans="2:16" ht="12" customHeight="1">
      <c r="B43" s="10"/>
      <c r="C43" s="20"/>
      <c r="D43" s="10"/>
      <c r="E43" s="20"/>
      <c r="F43" s="10"/>
      <c r="G43" s="20"/>
      <c r="H43" s="10"/>
      <c r="I43" s="20"/>
      <c r="J43" s="10"/>
      <c r="K43" s="20"/>
      <c r="L43" s="10"/>
      <c r="M43" s="20"/>
      <c r="N43" s="10"/>
      <c r="O43" s="20"/>
      <c r="P43" s="12"/>
    </row>
    <row r="83" spans="1:16" s="17" customFormat="1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93" spans="1:16" s="17" customFormat="1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145" spans="1:16" s="17" customFormat="1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85" spans="1:16" s="17" customFormat="1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95" spans="1:16" s="17" customFormat="1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235" spans="1:16" s="17" customFormat="1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45" spans="1:16" s="17" customFormat="1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87" spans="1:16" s="17" customFormat="1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329" spans="1:16" s="17" customFormat="1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9" spans="1:16" s="17" customFormat="1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52" spans="1:16" s="17" customFormat="1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82" spans="1:16" s="17" customFormat="1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92" spans="1:16" s="17" customFormat="1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402" spans="1:16" s="17" customFormat="1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</sheetData>
  <printOptions horizontalCentered="1"/>
  <pageMargins left="0.25" right="0.25" top="0.5" bottom="0.5" header="0.5" footer="0.25"/>
  <pageSetup fitToHeight="1" fitToWidth="1" horizontalDpi="300" verticalDpi="300" orientation="landscape" r:id="rId1"/>
  <headerFooter alignWithMargins="0">
    <oddFooter>&amp;L&amp;8Annual Reports using "old' schedule
  Academic year includes Fall, Spring, Summer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28" customWidth="1"/>
    <col min="2" max="8" width="15.7109375" style="2" customWidth="1"/>
    <col min="9" max="16384" width="9.140625" style="2" customWidth="1"/>
  </cols>
  <sheetData>
    <row r="1" spans="1:8" ht="12.75" customHeight="1">
      <c r="A1" s="62" t="s">
        <v>43</v>
      </c>
      <c r="B1" s="17"/>
      <c r="C1" s="17"/>
      <c r="D1" s="17"/>
      <c r="E1" s="17"/>
      <c r="F1"/>
      <c r="G1"/>
      <c r="H1"/>
    </row>
    <row r="2" spans="1:8" ht="12.75" customHeight="1">
      <c r="A2" s="1"/>
      <c r="B2" s="17"/>
      <c r="C2" s="17"/>
      <c r="D2" s="17"/>
      <c r="E2" s="17"/>
      <c r="F2"/>
      <c r="G2"/>
      <c r="H2"/>
    </row>
    <row r="3" spans="1:7" ht="12.75" customHeight="1">
      <c r="A3" s="6" t="s">
        <v>13</v>
      </c>
      <c r="E3"/>
      <c r="F3"/>
      <c r="G3"/>
    </row>
    <row r="4" spans="1:7" s="28" customFormat="1" ht="12.75" customHeight="1">
      <c r="A4" s="6" t="s">
        <v>14</v>
      </c>
      <c r="B4" s="47" t="s">
        <v>17</v>
      </c>
      <c r="C4" s="47" t="s">
        <v>18</v>
      </c>
      <c r="D4" s="47" t="s">
        <v>19</v>
      </c>
      <c r="E4" s="29"/>
      <c r="F4" s="29"/>
      <c r="G4" s="29"/>
    </row>
    <row r="5" spans="1:7" ht="12.75" customHeight="1">
      <c r="A5" s="29"/>
      <c r="B5" s="9"/>
      <c r="C5" s="9"/>
      <c r="D5" s="9"/>
      <c r="E5"/>
      <c r="F5"/>
      <c r="G5"/>
    </row>
    <row r="6" spans="1:7" ht="12.75" customHeight="1">
      <c r="A6" s="6" t="s">
        <v>11</v>
      </c>
      <c r="B6" s="15">
        <v>97</v>
      </c>
      <c r="C6" s="15">
        <v>98</v>
      </c>
      <c r="D6" s="15">
        <v>74</v>
      </c>
      <c r="E6"/>
      <c r="F6"/>
      <c r="G6"/>
    </row>
    <row r="7" spans="1:7" ht="12.75" customHeight="1">
      <c r="A7" s="6" t="s">
        <v>35</v>
      </c>
      <c r="B7" s="15">
        <v>127</v>
      </c>
      <c r="C7" s="15">
        <v>113</v>
      </c>
      <c r="D7" s="15">
        <v>54</v>
      </c>
      <c r="E7"/>
      <c r="F7"/>
      <c r="G7"/>
    </row>
    <row r="8" spans="1:7" s="17" customFormat="1" ht="12.75" customHeight="1">
      <c r="A8" s="16" t="s">
        <v>38</v>
      </c>
      <c r="B8" s="15">
        <v>109</v>
      </c>
      <c r="C8" s="15">
        <v>105</v>
      </c>
      <c r="D8" s="15">
        <v>69</v>
      </c>
      <c r="E8" s="27"/>
      <c r="F8" s="27"/>
      <c r="G8" s="27"/>
    </row>
    <row r="9" spans="1:7" s="17" customFormat="1" ht="12.75" customHeight="1">
      <c r="A9" s="16" t="s">
        <v>39</v>
      </c>
      <c r="B9" s="13">
        <v>116</v>
      </c>
      <c r="C9" s="13">
        <v>112</v>
      </c>
      <c r="D9" s="15">
        <v>48</v>
      </c>
      <c r="E9" s="27"/>
      <c r="F9" s="27"/>
      <c r="G9" s="27"/>
    </row>
    <row r="10" spans="1:7" s="17" customFormat="1" ht="12.75" customHeight="1">
      <c r="A10" s="16" t="s">
        <v>40</v>
      </c>
      <c r="B10" s="13">
        <f>CHE!P31</f>
        <v>112</v>
      </c>
      <c r="C10" s="13">
        <v>106</v>
      </c>
      <c r="D10" s="15">
        <v>48</v>
      </c>
      <c r="E10" s="27"/>
      <c r="F10" s="27"/>
      <c r="G10" s="27"/>
    </row>
    <row r="11" spans="1:7" ht="12.75" customHeight="1">
      <c r="A11" s="6"/>
      <c r="B11" s="7"/>
      <c r="C11" s="7"/>
      <c r="D11" s="8"/>
      <c r="E11"/>
      <c r="F11"/>
      <c r="G11"/>
    </row>
    <row r="12" ht="12.75" customHeight="1">
      <c r="A12" s="29"/>
    </row>
    <row r="13" spans="1:7" ht="12.75" customHeight="1">
      <c r="A13" s="6" t="s">
        <v>16</v>
      </c>
      <c r="E13"/>
      <c r="F13"/>
      <c r="G13"/>
    </row>
    <row r="14" spans="1:7" s="28" customFormat="1" ht="12.75" customHeight="1">
      <c r="A14" s="6" t="s">
        <v>14</v>
      </c>
      <c r="B14" s="47" t="s">
        <v>17</v>
      </c>
      <c r="C14" s="47" t="s">
        <v>18</v>
      </c>
      <c r="D14" s="47" t="s">
        <v>19</v>
      </c>
      <c r="E14" s="29"/>
      <c r="F14" s="29"/>
      <c r="G14" s="29"/>
    </row>
    <row r="15" spans="1:7" ht="12.75" customHeight="1">
      <c r="A15" s="29"/>
      <c r="B15" s="9"/>
      <c r="C15" s="9"/>
      <c r="D15" s="9"/>
      <c r="E15"/>
      <c r="F15"/>
      <c r="G15"/>
    </row>
    <row r="16" spans="1:7" ht="12.75" customHeight="1">
      <c r="A16" s="6" t="s">
        <v>11</v>
      </c>
      <c r="B16" s="15">
        <v>9</v>
      </c>
      <c r="C16" s="15">
        <v>10</v>
      </c>
      <c r="D16" s="15">
        <v>6</v>
      </c>
      <c r="E16"/>
      <c r="F16"/>
      <c r="G16"/>
    </row>
    <row r="17" spans="1:7" s="17" customFormat="1" ht="12.75" customHeight="1">
      <c r="A17" s="16" t="s">
        <v>35</v>
      </c>
      <c r="B17" s="15">
        <v>11</v>
      </c>
      <c r="C17" s="15">
        <v>11</v>
      </c>
      <c r="D17" s="15">
        <v>7</v>
      </c>
      <c r="E17" s="27"/>
      <c r="F17" s="27"/>
      <c r="G17" s="27"/>
    </row>
    <row r="18" spans="1:7" s="17" customFormat="1" ht="12.75" customHeight="1">
      <c r="A18" s="16" t="s">
        <v>38</v>
      </c>
      <c r="B18" s="15">
        <v>12</v>
      </c>
      <c r="C18" s="15">
        <v>12</v>
      </c>
      <c r="D18" s="15">
        <v>9</v>
      </c>
      <c r="E18" s="27"/>
      <c r="F18" s="27"/>
      <c r="G18" s="27"/>
    </row>
    <row r="19" spans="1:7" s="17" customFormat="1" ht="12.75" customHeight="1">
      <c r="A19" s="16" t="s">
        <v>39</v>
      </c>
      <c r="B19" s="13">
        <v>13</v>
      </c>
      <c r="C19" s="13">
        <v>14</v>
      </c>
      <c r="D19" s="15">
        <v>9</v>
      </c>
      <c r="E19" s="27"/>
      <c r="F19" s="27"/>
      <c r="G19" s="27"/>
    </row>
    <row r="20" spans="1:7" s="17" customFormat="1" ht="12.75" customHeight="1">
      <c r="A20" s="16" t="s">
        <v>40</v>
      </c>
      <c r="B20" s="13">
        <f>CHE!P42</f>
        <v>18</v>
      </c>
      <c r="C20" s="13">
        <v>15</v>
      </c>
      <c r="D20" s="15">
        <v>13</v>
      </c>
      <c r="E20" s="27"/>
      <c r="F20" s="27"/>
      <c r="G20" s="27"/>
    </row>
    <row r="21" spans="1:7" ht="12.75" customHeight="1">
      <c r="A21" s="6"/>
      <c r="B21" s="7"/>
      <c r="C21" s="7"/>
      <c r="D21" s="8"/>
      <c r="E21"/>
      <c r="F21"/>
      <c r="G21"/>
    </row>
    <row r="22" spans="6:8" ht="12.75" customHeight="1">
      <c r="F22"/>
      <c r="G22"/>
      <c r="H22"/>
    </row>
    <row r="23" spans="1:8" s="32" customFormat="1" ht="12.75" customHeight="1">
      <c r="A23" s="33" t="s">
        <v>20</v>
      </c>
      <c r="B23" s="48" t="s">
        <v>13</v>
      </c>
      <c r="C23" s="48" t="s">
        <v>13</v>
      </c>
      <c r="D23" s="48" t="s">
        <v>6</v>
      </c>
      <c r="E23" s="48" t="s">
        <v>16</v>
      </c>
      <c r="F23" s="48" t="s">
        <v>16</v>
      </c>
      <c r="G23" s="42" t="s">
        <v>6</v>
      </c>
      <c r="H23" s="42" t="s">
        <v>7</v>
      </c>
    </row>
    <row r="24" spans="1:8" s="32" customFormat="1" ht="12.75" customHeight="1">
      <c r="A24" s="33"/>
      <c r="B24" s="43" t="s">
        <v>21</v>
      </c>
      <c r="C24" s="43" t="s">
        <v>22</v>
      </c>
      <c r="D24" s="43" t="s">
        <v>13</v>
      </c>
      <c r="E24" s="43" t="s">
        <v>23</v>
      </c>
      <c r="F24" s="43" t="s">
        <v>24</v>
      </c>
      <c r="G24" s="45" t="s">
        <v>16</v>
      </c>
      <c r="H24" s="45" t="s">
        <v>6</v>
      </c>
    </row>
    <row r="25" spans="2:8" ht="12.75" customHeight="1">
      <c r="B25" s="60"/>
      <c r="C25" s="60"/>
      <c r="D25" s="60"/>
      <c r="E25" s="60"/>
      <c r="F25" s="60"/>
      <c r="G25" s="60"/>
      <c r="H25" s="61"/>
    </row>
    <row r="26" spans="1:8" ht="12.75" customHeight="1">
      <c r="A26" s="6" t="s">
        <v>11</v>
      </c>
      <c r="B26" s="58">
        <v>358</v>
      </c>
      <c r="C26" s="58">
        <v>689</v>
      </c>
      <c r="D26" s="58">
        <f>C26+B26</f>
        <v>1047</v>
      </c>
      <c r="E26" s="58">
        <v>144</v>
      </c>
      <c r="F26" s="58">
        <v>57</v>
      </c>
      <c r="G26" s="58">
        <f>F26+E26</f>
        <v>201</v>
      </c>
      <c r="H26" s="59">
        <f>G26+D26</f>
        <v>1248</v>
      </c>
    </row>
    <row r="27" spans="1:8" ht="12.75" customHeight="1">
      <c r="A27" s="6" t="s">
        <v>35</v>
      </c>
      <c r="B27" s="58">
        <v>449</v>
      </c>
      <c r="C27" s="58">
        <v>665</v>
      </c>
      <c r="D27" s="58">
        <f>C27+B27</f>
        <v>1114</v>
      </c>
      <c r="E27" s="58">
        <v>154</v>
      </c>
      <c r="F27" s="58">
        <v>48</v>
      </c>
      <c r="G27" s="58">
        <f>F27+E27</f>
        <v>202</v>
      </c>
      <c r="H27" s="59">
        <f>G27+D27</f>
        <v>1316</v>
      </c>
    </row>
    <row r="28" spans="1:8" ht="12.75" customHeight="1">
      <c r="A28" s="6" t="s">
        <v>38</v>
      </c>
      <c r="B28" s="58">
        <v>395</v>
      </c>
      <c r="C28" s="58">
        <v>764</v>
      </c>
      <c r="D28" s="58">
        <f>C28+B28</f>
        <v>1159</v>
      </c>
      <c r="E28" s="58">
        <v>185</v>
      </c>
      <c r="F28" s="58">
        <v>78</v>
      </c>
      <c r="G28" s="58">
        <f>F28+E28</f>
        <v>263</v>
      </c>
      <c r="H28" s="59">
        <f>G28+D28</f>
        <v>1422</v>
      </c>
    </row>
    <row r="29" spans="1:8" ht="12.75" customHeight="1">
      <c r="A29" s="6" t="s">
        <v>39</v>
      </c>
      <c r="B29" s="58">
        <v>339</v>
      </c>
      <c r="C29" s="58">
        <v>939</v>
      </c>
      <c r="D29" s="58">
        <f>C29+B29</f>
        <v>1278</v>
      </c>
      <c r="E29" s="58">
        <v>171</v>
      </c>
      <c r="F29" s="58">
        <v>39</v>
      </c>
      <c r="G29" s="58">
        <f>F29+E29</f>
        <v>210</v>
      </c>
      <c r="H29" s="59">
        <f>G29+D29</f>
        <v>1488</v>
      </c>
    </row>
    <row r="30" spans="1:8" ht="12.75" customHeight="1">
      <c r="A30" s="6" t="s">
        <v>40</v>
      </c>
      <c r="B30" s="58">
        <v>246</v>
      </c>
      <c r="C30" s="58">
        <v>861</v>
      </c>
      <c r="D30" s="58">
        <f>C30+B30</f>
        <v>1107</v>
      </c>
      <c r="E30" s="58">
        <v>285</v>
      </c>
      <c r="F30" s="58">
        <v>18</v>
      </c>
      <c r="G30" s="58">
        <f>F30+E30</f>
        <v>303</v>
      </c>
      <c r="H30" s="59">
        <f>G30+D30</f>
        <v>1410</v>
      </c>
    </row>
    <row r="31" spans="1:8" ht="12.75" customHeight="1">
      <c r="A31" s="29"/>
      <c r="B31" s="10"/>
      <c r="C31" s="10"/>
      <c r="D31" s="10"/>
      <c r="E31" s="10"/>
      <c r="F31" s="10"/>
      <c r="G31" s="10"/>
      <c r="H31" s="12"/>
    </row>
    <row r="33" spans="1:8" s="32" customFormat="1" ht="12.75" customHeight="1">
      <c r="A33" s="33" t="s">
        <v>25</v>
      </c>
      <c r="B33" s="48" t="s">
        <v>13</v>
      </c>
      <c r="C33" s="48" t="s">
        <v>13</v>
      </c>
      <c r="D33" s="48" t="s">
        <v>6</v>
      </c>
      <c r="E33" s="48" t="s">
        <v>16</v>
      </c>
      <c r="F33" s="48" t="s">
        <v>26</v>
      </c>
      <c r="G33" s="48" t="s">
        <v>27</v>
      </c>
      <c r="H33" s="42" t="s">
        <v>7</v>
      </c>
    </row>
    <row r="34" spans="2:8" s="32" customFormat="1" ht="12.75" customHeight="1">
      <c r="B34" s="43" t="s">
        <v>28</v>
      </c>
      <c r="C34" s="43" t="s">
        <v>29</v>
      </c>
      <c r="D34" s="43" t="s">
        <v>13</v>
      </c>
      <c r="E34" s="43" t="s">
        <v>23</v>
      </c>
      <c r="F34" s="43" t="s">
        <v>24</v>
      </c>
      <c r="G34" s="43" t="s">
        <v>16</v>
      </c>
      <c r="H34" s="45" t="s">
        <v>6</v>
      </c>
    </row>
    <row r="35" spans="2:8" ht="12.75" customHeight="1">
      <c r="B35" s="13"/>
      <c r="C35" s="13"/>
      <c r="D35" s="13"/>
      <c r="E35" s="13"/>
      <c r="F35" s="13"/>
      <c r="G35" s="13"/>
      <c r="H35" s="15"/>
    </row>
    <row r="36" spans="1:8" ht="12.75" customHeight="1">
      <c r="A36" s="6" t="s">
        <v>11</v>
      </c>
      <c r="B36" s="25">
        <v>630.08</v>
      </c>
      <c r="C36" s="25">
        <v>1639.82</v>
      </c>
      <c r="D36" s="25">
        <f>C36+B36</f>
        <v>2269.9</v>
      </c>
      <c r="E36" s="25">
        <v>786.24</v>
      </c>
      <c r="F36" s="25">
        <v>1003.2</v>
      </c>
      <c r="G36" s="25">
        <f>F36+E36</f>
        <v>1789.44</v>
      </c>
      <c r="H36" s="26">
        <f>G36+D36</f>
        <v>4059.34</v>
      </c>
    </row>
    <row r="37" spans="1:8" ht="12.75" customHeight="1">
      <c r="A37" s="6" t="s">
        <v>35</v>
      </c>
      <c r="B37" s="25">
        <v>790.24</v>
      </c>
      <c r="C37" s="25">
        <v>1582.7</v>
      </c>
      <c r="D37" s="25">
        <f>C37+B37</f>
        <v>2372.94</v>
      </c>
      <c r="E37" s="25">
        <v>840.84</v>
      </c>
      <c r="F37" s="25">
        <v>844.8</v>
      </c>
      <c r="G37" s="25">
        <f>F37+E37</f>
        <v>1685.6399999999999</v>
      </c>
      <c r="H37" s="26">
        <f>G37+D37</f>
        <v>4058.58</v>
      </c>
    </row>
    <row r="38" spans="1:8" ht="12.75" customHeight="1">
      <c r="A38" s="6" t="s">
        <v>38</v>
      </c>
      <c r="B38" s="25">
        <v>695.2</v>
      </c>
      <c r="C38" s="25">
        <v>1818.32</v>
      </c>
      <c r="D38" s="25">
        <f>C38+B38</f>
        <v>2513.52</v>
      </c>
      <c r="E38" s="25">
        <v>1010.1</v>
      </c>
      <c r="F38" s="25">
        <v>1372.8</v>
      </c>
      <c r="G38" s="25">
        <f>F38+E38</f>
        <v>2382.9</v>
      </c>
      <c r="H38" s="26">
        <f>G38+D38</f>
        <v>4896.42</v>
      </c>
    </row>
    <row r="39" spans="1:8" ht="12.75" customHeight="1">
      <c r="A39" s="6" t="s">
        <v>39</v>
      </c>
      <c r="B39" s="25">
        <v>596.64</v>
      </c>
      <c r="C39" s="25">
        <v>2234.82</v>
      </c>
      <c r="D39" s="25">
        <f>C39+B39</f>
        <v>2831.46</v>
      </c>
      <c r="E39" s="25">
        <v>933.66</v>
      </c>
      <c r="F39" s="25">
        <v>686.4</v>
      </c>
      <c r="G39" s="25">
        <f>F39+E39</f>
        <v>1620.06</v>
      </c>
      <c r="H39" s="26">
        <f>G39+D39</f>
        <v>4451.52</v>
      </c>
    </row>
    <row r="40" spans="1:8" ht="12.75" customHeight="1">
      <c r="A40" s="6" t="s">
        <v>40</v>
      </c>
      <c r="B40" s="25">
        <v>432.96</v>
      </c>
      <c r="C40" s="25">
        <v>2049.18</v>
      </c>
      <c r="D40" s="25">
        <f>C40+B40</f>
        <v>2482.14</v>
      </c>
      <c r="E40" s="25">
        <v>1556.1</v>
      </c>
      <c r="F40" s="25">
        <v>316.8</v>
      </c>
      <c r="G40" s="25">
        <f>F40+E40</f>
        <v>1872.8999999999999</v>
      </c>
      <c r="H40" s="26">
        <f>G40+D40</f>
        <v>4355.04</v>
      </c>
    </row>
    <row r="41" spans="1:8" ht="12.75" customHeight="1">
      <c r="A41" s="29"/>
      <c r="B41" s="10"/>
      <c r="C41" s="10"/>
      <c r="D41" s="10"/>
      <c r="E41" s="10"/>
      <c r="F41" s="10"/>
      <c r="G41" s="10"/>
      <c r="H41" s="12"/>
    </row>
    <row r="43" ht="12" customHeight="1">
      <c r="A43" s="28" t="s">
        <v>37</v>
      </c>
    </row>
    <row r="59" s="17" customFormat="1" ht="12.75" customHeight="1">
      <c r="A59" s="30"/>
    </row>
    <row r="89" s="17" customFormat="1" ht="12.75" customHeight="1">
      <c r="A89" s="30"/>
    </row>
    <row r="98" s="17" customFormat="1" ht="12.75" customHeight="1">
      <c r="A98" s="30"/>
    </row>
    <row r="128" s="17" customFormat="1" ht="12.75" customHeight="1">
      <c r="A128" s="30"/>
    </row>
    <row r="167" s="17" customFormat="1" ht="12.75" customHeight="1">
      <c r="A167" s="30"/>
    </row>
    <row r="200" s="17" customFormat="1" ht="12.75" customHeight="1">
      <c r="A200" s="30"/>
    </row>
    <row r="219" s="17" customFormat="1" ht="12.75" customHeight="1">
      <c r="A219" s="30"/>
    </row>
    <row r="250" s="17" customFormat="1" ht="12.75" customHeight="1">
      <c r="A250" s="30"/>
    </row>
    <row r="284" s="17" customFormat="1" ht="12.75" customHeight="1">
      <c r="A284" s="30"/>
    </row>
    <row r="317" s="17" customFormat="1" ht="12.75" customHeight="1">
      <c r="A317" s="30"/>
    </row>
    <row r="329" s="17" customFormat="1" ht="12.75" customHeight="1">
      <c r="A329" s="30"/>
    </row>
    <row r="338" s="17" customFormat="1" ht="12.75" customHeight="1">
      <c r="A338" s="30"/>
    </row>
  </sheetData>
  <printOptions horizontalCentered="1"/>
  <pageMargins left="0.25" right="0.25" top="0.75" bottom="0.5" header="0.5" footer="0.25"/>
  <pageSetup fitToHeight="1" fitToWidth="1" horizontalDpi="300" verticalDpi="300" orientation="landscape" scale="97" r:id="rId1"/>
  <headerFooter alignWithMargins="0">
    <oddFooter>&amp;L&amp;8Annual Reports using "old' schedule
  Academic year includes Fall, Spring, Summer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0"/>
  <sheetViews>
    <sheetView workbookViewId="0" topLeftCell="A1">
      <selection activeCell="A1" sqref="A1"/>
    </sheetView>
  </sheetViews>
  <sheetFormatPr defaultColWidth="9.140625" defaultRowHeight="10.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0.5" customHeight="1">
      <c r="A1" s="63" t="s">
        <v>44</v>
      </c>
    </row>
    <row r="2" ht="10.5" customHeight="1">
      <c r="A2" s="1"/>
    </row>
    <row r="3" spans="1:16" s="28" customFormat="1" ht="10.5" customHeight="1">
      <c r="A3" s="29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6</v>
      </c>
      <c r="O3" s="50"/>
      <c r="P3" s="38" t="s">
        <v>7</v>
      </c>
    </row>
    <row r="4" spans="1:16" s="28" customFormat="1" ht="10.5" customHeight="1">
      <c r="A4" s="6" t="s">
        <v>8</v>
      </c>
      <c r="B4" s="39" t="s">
        <v>9</v>
      </c>
      <c r="C4" s="40" t="s">
        <v>10</v>
      </c>
      <c r="D4" s="39" t="s">
        <v>9</v>
      </c>
      <c r="E4" s="40" t="s">
        <v>10</v>
      </c>
      <c r="F4" s="39" t="s">
        <v>9</v>
      </c>
      <c r="G4" s="40" t="s">
        <v>10</v>
      </c>
      <c r="H4" s="39" t="s">
        <v>9</v>
      </c>
      <c r="I4" s="40" t="s">
        <v>10</v>
      </c>
      <c r="J4" s="39" t="s">
        <v>9</v>
      </c>
      <c r="K4" s="40" t="s">
        <v>10</v>
      </c>
      <c r="L4" s="39" t="s">
        <v>9</v>
      </c>
      <c r="M4" s="40" t="s">
        <v>10</v>
      </c>
      <c r="N4" s="39" t="s">
        <v>9</v>
      </c>
      <c r="O4" s="40" t="s">
        <v>10</v>
      </c>
      <c r="P4" s="41" t="s">
        <v>6</v>
      </c>
    </row>
    <row r="5" spans="1:16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9"/>
    </row>
    <row r="6" spans="1:16" ht="10.5" customHeight="1">
      <c r="A6" s="6" t="s">
        <v>11</v>
      </c>
      <c r="B6" s="51">
        <v>5</v>
      </c>
      <c r="C6" s="52">
        <v>0</v>
      </c>
      <c r="D6" s="51">
        <v>0</v>
      </c>
      <c r="E6" s="52">
        <v>0</v>
      </c>
      <c r="F6" s="51">
        <v>0</v>
      </c>
      <c r="G6" s="52">
        <v>0</v>
      </c>
      <c r="H6" s="51">
        <v>1</v>
      </c>
      <c r="I6" s="52">
        <v>0</v>
      </c>
      <c r="J6" s="51">
        <v>0</v>
      </c>
      <c r="K6" s="52">
        <v>0</v>
      </c>
      <c r="L6" s="51">
        <v>1</v>
      </c>
      <c r="M6" s="52">
        <v>2</v>
      </c>
      <c r="N6" s="51">
        <f aca="true" t="shared" si="0" ref="N6:O10">L6+J6+H6+F6+D6+B6</f>
        <v>7</v>
      </c>
      <c r="O6" s="52">
        <f t="shared" si="0"/>
        <v>2</v>
      </c>
      <c r="P6" s="53">
        <f>O6+N6</f>
        <v>9</v>
      </c>
    </row>
    <row r="7" spans="1:16" ht="10.5" customHeight="1">
      <c r="A7" s="6" t="s">
        <v>35</v>
      </c>
      <c r="B7" s="51">
        <v>9</v>
      </c>
      <c r="C7" s="52">
        <v>3</v>
      </c>
      <c r="D7" s="51">
        <v>1</v>
      </c>
      <c r="E7" s="52">
        <v>0</v>
      </c>
      <c r="F7" s="51">
        <v>0</v>
      </c>
      <c r="G7" s="52">
        <v>0</v>
      </c>
      <c r="H7" s="51">
        <v>1</v>
      </c>
      <c r="I7" s="52">
        <v>0</v>
      </c>
      <c r="J7" s="51">
        <v>0</v>
      </c>
      <c r="K7" s="52">
        <v>0</v>
      </c>
      <c r="L7" s="51">
        <v>0</v>
      </c>
      <c r="M7" s="52">
        <v>0</v>
      </c>
      <c r="N7" s="51">
        <f t="shared" si="0"/>
        <v>11</v>
      </c>
      <c r="O7" s="52">
        <f t="shared" si="0"/>
        <v>3</v>
      </c>
      <c r="P7" s="53">
        <f>O7+N7</f>
        <v>14</v>
      </c>
    </row>
    <row r="8" spans="1:16" ht="10.5" customHeight="1">
      <c r="A8" s="6" t="s">
        <v>38</v>
      </c>
      <c r="B8" s="51">
        <v>11</v>
      </c>
      <c r="C8" s="52">
        <v>2</v>
      </c>
      <c r="D8" s="51">
        <v>1</v>
      </c>
      <c r="E8" s="52">
        <v>2</v>
      </c>
      <c r="F8" s="51">
        <v>0</v>
      </c>
      <c r="G8" s="52">
        <v>0</v>
      </c>
      <c r="H8" s="51">
        <v>1</v>
      </c>
      <c r="I8" s="52">
        <v>1</v>
      </c>
      <c r="J8" s="51">
        <v>0</v>
      </c>
      <c r="K8" s="52">
        <v>0</v>
      </c>
      <c r="L8" s="51">
        <v>3</v>
      </c>
      <c r="M8" s="52">
        <v>0</v>
      </c>
      <c r="N8" s="51">
        <f t="shared" si="0"/>
        <v>16</v>
      </c>
      <c r="O8" s="52">
        <f t="shared" si="0"/>
        <v>5</v>
      </c>
      <c r="P8" s="53">
        <f>O8+N8</f>
        <v>21</v>
      </c>
    </row>
    <row r="9" spans="1:16" ht="10.5" customHeight="1">
      <c r="A9" s="6" t="s">
        <v>39</v>
      </c>
      <c r="B9" s="51">
        <v>6</v>
      </c>
      <c r="C9" s="52">
        <v>1</v>
      </c>
      <c r="D9" s="51">
        <v>0</v>
      </c>
      <c r="E9" s="52">
        <v>3</v>
      </c>
      <c r="F9" s="51">
        <v>1</v>
      </c>
      <c r="G9" s="52">
        <v>0</v>
      </c>
      <c r="H9" s="51">
        <v>1</v>
      </c>
      <c r="I9" s="52">
        <v>1</v>
      </c>
      <c r="J9" s="51">
        <v>1</v>
      </c>
      <c r="K9" s="52">
        <v>0</v>
      </c>
      <c r="L9" s="51">
        <v>3</v>
      </c>
      <c r="M9" s="52">
        <v>1</v>
      </c>
      <c r="N9" s="51">
        <f t="shared" si="0"/>
        <v>12</v>
      </c>
      <c r="O9" s="52">
        <f t="shared" si="0"/>
        <v>6</v>
      </c>
      <c r="P9" s="53">
        <f>O9+N9</f>
        <v>18</v>
      </c>
    </row>
    <row r="10" spans="1:16" ht="10.5" customHeight="1">
      <c r="A10" s="6" t="s">
        <v>40</v>
      </c>
      <c r="B10" s="51">
        <v>12</v>
      </c>
      <c r="C10" s="52">
        <v>0</v>
      </c>
      <c r="D10" s="51">
        <v>0</v>
      </c>
      <c r="E10" s="52">
        <v>0</v>
      </c>
      <c r="F10" s="51">
        <v>1</v>
      </c>
      <c r="G10" s="52">
        <v>0</v>
      </c>
      <c r="H10" s="51">
        <v>2</v>
      </c>
      <c r="I10" s="52">
        <v>1</v>
      </c>
      <c r="J10" s="51">
        <v>1</v>
      </c>
      <c r="K10" s="52">
        <v>0</v>
      </c>
      <c r="L10" s="51">
        <v>4</v>
      </c>
      <c r="M10" s="52">
        <v>0</v>
      </c>
      <c r="N10" s="51">
        <f t="shared" si="0"/>
        <v>20</v>
      </c>
      <c r="O10" s="52">
        <f t="shared" si="0"/>
        <v>1</v>
      </c>
      <c r="P10" s="53">
        <f>O10+N10</f>
        <v>21</v>
      </c>
    </row>
    <row r="11" spans="2:16" ht="10.5" customHeight="1"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2"/>
    </row>
    <row r="12" spans="2:16" ht="10.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28" customFormat="1" ht="10.5" customHeight="1">
      <c r="A13" s="29"/>
      <c r="B13" s="49" t="s">
        <v>0</v>
      </c>
      <c r="C13" s="50"/>
      <c r="D13" s="49" t="s">
        <v>1</v>
      </c>
      <c r="E13" s="50"/>
      <c r="F13" s="49" t="s">
        <v>2</v>
      </c>
      <c r="G13" s="50"/>
      <c r="H13" s="49" t="s">
        <v>3</v>
      </c>
      <c r="I13" s="50"/>
      <c r="J13" s="49" t="s">
        <v>4</v>
      </c>
      <c r="K13" s="50"/>
      <c r="L13" s="49" t="s">
        <v>5</v>
      </c>
      <c r="M13" s="50"/>
      <c r="N13" s="49" t="s">
        <v>6</v>
      </c>
      <c r="O13" s="50"/>
      <c r="P13" s="38" t="s">
        <v>7</v>
      </c>
    </row>
    <row r="14" spans="1:16" s="28" customFormat="1" ht="10.5" customHeight="1">
      <c r="A14" s="6" t="s">
        <v>12</v>
      </c>
      <c r="B14" s="39" t="s">
        <v>9</v>
      </c>
      <c r="C14" s="40" t="s">
        <v>10</v>
      </c>
      <c r="D14" s="39" t="s">
        <v>9</v>
      </c>
      <c r="E14" s="40" t="s">
        <v>10</v>
      </c>
      <c r="F14" s="39" t="s">
        <v>9</v>
      </c>
      <c r="G14" s="40" t="s">
        <v>10</v>
      </c>
      <c r="H14" s="39" t="s">
        <v>9</v>
      </c>
      <c r="I14" s="40" t="s">
        <v>10</v>
      </c>
      <c r="J14" s="39" t="s">
        <v>9</v>
      </c>
      <c r="K14" s="40" t="s">
        <v>10</v>
      </c>
      <c r="L14" s="39" t="s">
        <v>9</v>
      </c>
      <c r="M14" s="40" t="s">
        <v>10</v>
      </c>
      <c r="N14" s="39" t="s">
        <v>9</v>
      </c>
      <c r="O14" s="40" t="s">
        <v>10</v>
      </c>
      <c r="P14" s="41" t="s">
        <v>6</v>
      </c>
    </row>
    <row r="15" spans="1:16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9"/>
    </row>
    <row r="16" spans="1:16" ht="10.5" customHeight="1">
      <c r="A16" s="6" t="s">
        <v>11</v>
      </c>
      <c r="B16" s="51">
        <v>3</v>
      </c>
      <c r="C16" s="52">
        <v>0</v>
      </c>
      <c r="D16" s="51">
        <v>0</v>
      </c>
      <c r="E16" s="52">
        <v>1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3</v>
      </c>
      <c r="M16" s="52">
        <v>0</v>
      </c>
      <c r="N16" s="51">
        <f aca="true" t="shared" si="1" ref="N16:O20">L16+J16+H16+F16+D16+B16</f>
        <v>6</v>
      </c>
      <c r="O16" s="52">
        <f t="shared" si="1"/>
        <v>1</v>
      </c>
      <c r="P16" s="53">
        <f>O16+N16</f>
        <v>7</v>
      </c>
    </row>
    <row r="17" spans="1:16" ht="10.5" customHeight="1">
      <c r="A17" s="6" t="s">
        <v>35</v>
      </c>
      <c r="B17" s="51">
        <v>1</v>
      </c>
      <c r="C17" s="52">
        <v>0</v>
      </c>
      <c r="D17" s="51">
        <v>0</v>
      </c>
      <c r="E17" s="52">
        <v>0</v>
      </c>
      <c r="F17" s="51">
        <v>1</v>
      </c>
      <c r="G17" s="52">
        <v>0</v>
      </c>
      <c r="H17" s="51">
        <v>12</v>
      </c>
      <c r="I17" s="52">
        <v>1</v>
      </c>
      <c r="J17" s="51">
        <v>0</v>
      </c>
      <c r="K17" s="52">
        <v>0</v>
      </c>
      <c r="L17" s="51">
        <v>2</v>
      </c>
      <c r="M17" s="52">
        <v>0</v>
      </c>
      <c r="N17" s="51">
        <f t="shared" si="1"/>
        <v>16</v>
      </c>
      <c r="O17" s="52">
        <f t="shared" si="1"/>
        <v>1</v>
      </c>
      <c r="P17" s="53">
        <f>O17+N17</f>
        <v>17</v>
      </c>
    </row>
    <row r="18" spans="1:16" ht="10.5" customHeight="1">
      <c r="A18" s="6" t="s">
        <v>38</v>
      </c>
      <c r="B18" s="51">
        <v>4</v>
      </c>
      <c r="C18" s="52">
        <v>1</v>
      </c>
      <c r="D18" s="51">
        <v>0</v>
      </c>
      <c r="E18" s="52">
        <v>2</v>
      </c>
      <c r="F18" s="51">
        <v>0</v>
      </c>
      <c r="G18" s="52">
        <v>0</v>
      </c>
      <c r="H18" s="51">
        <v>2</v>
      </c>
      <c r="I18" s="52">
        <v>2</v>
      </c>
      <c r="J18" s="51">
        <v>0</v>
      </c>
      <c r="K18" s="52">
        <v>0</v>
      </c>
      <c r="L18" s="51">
        <v>3</v>
      </c>
      <c r="M18" s="52">
        <v>0</v>
      </c>
      <c r="N18" s="51">
        <f t="shared" si="1"/>
        <v>9</v>
      </c>
      <c r="O18" s="52">
        <f t="shared" si="1"/>
        <v>5</v>
      </c>
      <c r="P18" s="53">
        <f>O18+N18</f>
        <v>14</v>
      </c>
    </row>
    <row r="19" spans="1:16" ht="10.5" customHeight="1">
      <c r="A19" s="6" t="s">
        <v>39</v>
      </c>
      <c r="B19" s="51">
        <v>1</v>
      </c>
      <c r="C19" s="52">
        <v>1</v>
      </c>
      <c r="D19" s="51">
        <v>0</v>
      </c>
      <c r="E19" s="52">
        <v>1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3</v>
      </c>
      <c r="M19" s="52">
        <v>0</v>
      </c>
      <c r="N19" s="51">
        <f t="shared" si="1"/>
        <v>4</v>
      </c>
      <c r="O19" s="52">
        <f t="shared" si="1"/>
        <v>2</v>
      </c>
      <c r="P19" s="53">
        <f>O19+N19</f>
        <v>6</v>
      </c>
    </row>
    <row r="20" spans="1:16" ht="10.5" customHeight="1">
      <c r="A20" s="6" t="s">
        <v>40</v>
      </c>
      <c r="B20" s="51">
        <v>3</v>
      </c>
      <c r="C20" s="52">
        <v>0</v>
      </c>
      <c r="D20" s="51">
        <v>0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4</v>
      </c>
      <c r="M20" s="52">
        <v>1</v>
      </c>
      <c r="N20" s="51">
        <f t="shared" si="1"/>
        <v>7</v>
      </c>
      <c r="O20" s="52">
        <f t="shared" si="1"/>
        <v>1</v>
      </c>
      <c r="P20" s="53">
        <f>O20+N20</f>
        <v>8</v>
      </c>
    </row>
    <row r="21" spans="2:16" ht="10.5" customHeight="1"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</row>
    <row r="23" spans="1:16" s="28" customFormat="1" ht="10.5" customHeight="1">
      <c r="A23" s="29"/>
      <c r="B23" s="49" t="s">
        <v>0</v>
      </c>
      <c r="C23" s="50"/>
      <c r="D23" s="49" t="s">
        <v>1</v>
      </c>
      <c r="E23" s="50"/>
      <c r="F23" s="49" t="s">
        <v>2</v>
      </c>
      <c r="G23" s="50"/>
      <c r="H23" s="49" t="s">
        <v>3</v>
      </c>
      <c r="I23" s="50"/>
      <c r="J23" s="49" t="s">
        <v>4</v>
      </c>
      <c r="K23" s="50"/>
      <c r="L23" s="49" t="s">
        <v>5</v>
      </c>
      <c r="M23" s="50"/>
      <c r="N23" s="49" t="s">
        <v>6</v>
      </c>
      <c r="O23" s="50"/>
      <c r="P23" s="38" t="s">
        <v>7</v>
      </c>
    </row>
    <row r="24" spans="1:16" s="28" customFormat="1" ht="10.5" customHeight="1">
      <c r="A24" s="6" t="s">
        <v>30</v>
      </c>
      <c r="B24" s="39" t="s">
        <v>9</v>
      </c>
      <c r="C24" s="40" t="s">
        <v>10</v>
      </c>
      <c r="D24" s="39" t="s">
        <v>9</v>
      </c>
      <c r="E24" s="40" t="s">
        <v>10</v>
      </c>
      <c r="F24" s="39" t="s">
        <v>9</v>
      </c>
      <c r="G24" s="40" t="s">
        <v>10</v>
      </c>
      <c r="H24" s="39" t="s">
        <v>9</v>
      </c>
      <c r="I24" s="40" t="s">
        <v>10</v>
      </c>
      <c r="J24" s="39" t="s">
        <v>9</v>
      </c>
      <c r="K24" s="40" t="s">
        <v>10</v>
      </c>
      <c r="L24" s="39" t="s">
        <v>9</v>
      </c>
      <c r="M24" s="40" t="s">
        <v>10</v>
      </c>
      <c r="N24" s="39" t="s">
        <v>9</v>
      </c>
      <c r="O24" s="40" t="s">
        <v>10</v>
      </c>
      <c r="P24" s="41" t="s">
        <v>6</v>
      </c>
    </row>
    <row r="25" spans="1:16" ht="10.5" customHeight="1">
      <c r="A25"/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  <c r="P25" s="9"/>
    </row>
    <row r="26" spans="1:16" ht="10.5" customHeight="1">
      <c r="A26" s="6" t="s">
        <v>11</v>
      </c>
      <c r="B26" s="51">
        <v>0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1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f aca="true" t="shared" si="2" ref="N26:O28">L26+J26+H26+F26+D26+B26</f>
        <v>1</v>
      </c>
      <c r="O26" s="52">
        <f t="shared" si="2"/>
        <v>0</v>
      </c>
      <c r="P26" s="53">
        <f>O26+N26</f>
        <v>1</v>
      </c>
    </row>
    <row r="27" spans="1:16" ht="10.5" customHeight="1">
      <c r="A27" s="6" t="s">
        <v>35</v>
      </c>
      <c r="B27" s="51">
        <v>0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2</v>
      </c>
      <c r="M27" s="52">
        <v>0</v>
      </c>
      <c r="N27" s="51">
        <f t="shared" si="2"/>
        <v>2</v>
      </c>
      <c r="O27" s="52">
        <f t="shared" si="2"/>
        <v>0</v>
      </c>
      <c r="P27" s="53">
        <f>O27+N27</f>
        <v>2</v>
      </c>
    </row>
    <row r="28" spans="1:16" ht="10.5" customHeight="1">
      <c r="A28" s="6" t="s">
        <v>38</v>
      </c>
      <c r="B28" s="51">
        <v>1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1</v>
      </c>
      <c r="M28" s="52">
        <v>0</v>
      </c>
      <c r="N28" s="51">
        <f t="shared" si="2"/>
        <v>2</v>
      </c>
      <c r="O28" s="52">
        <f t="shared" si="2"/>
        <v>0</v>
      </c>
      <c r="P28" s="53">
        <f>O28+N28</f>
        <v>2</v>
      </c>
    </row>
    <row r="29" spans="1:16" ht="10.5" customHeight="1">
      <c r="A29" s="6" t="s">
        <v>39</v>
      </c>
      <c r="B29" s="51">
        <v>0</v>
      </c>
      <c r="C29" s="52">
        <v>0</v>
      </c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f>L29+J29+H29+F29+D29+B29</f>
        <v>0</v>
      </c>
      <c r="O29" s="51">
        <f>M29+K29+I29+G29+E29+C29</f>
        <v>0</v>
      </c>
      <c r="P29" s="53">
        <f>O29+N29</f>
        <v>0</v>
      </c>
    </row>
    <row r="30" spans="1:16" ht="10.5" customHeight="1">
      <c r="A30" s="6" t="s">
        <v>40</v>
      </c>
      <c r="B30" s="51">
        <v>0</v>
      </c>
      <c r="C30" s="52">
        <v>0</v>
      </c>
      <c r="D30" s="51">
        <v>0</v>
      </c>
      <c r="E30" s="52">
        <v>0</v>
      </c>
      <c r="F30" s="51">
        <v>0</v>
      </c>
      <c r="G30" s="52">
        <v>0</v>
      </c>
      <c r="H30" s="51">
        <v>0</v>
      </c>
      <c r="I30" s="52">
        <v>0</v>
      </c>
      <c r="J30" s="51">
        <v>0</v>
      </c>
      <c r="K30" s="52">
        <v>0</v>
      </c>
      <c r="L30" s="51">
        <v>0</v>
      </c>
      <c r="M30" s="52">
        <v>1</v>
      </c>
      <c r="N30" s="51">
        <f>L30+J30+H30+F30+D30+B30</f>
        <v>0</v>
      </c>
      <c r="O30" s="51">
        <f>M30+K30+I30+G30+E30+C30</f>
        <v>1</v>
      </c>
      <c r="P30" s="53">
        <f>O30+N30</f>
        <v>1</v>
      </c>
    </row>
    <row r="31" spans="2:16" ht="10.5" customHeight="1"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2"/>
    </row>
    <row r="32" spans="2:16" ht="10.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0.5" customHeight="1">
      <c r="A33" s="6" t="s">
        <v>13</v>
      </c>
    </row>
    <row r="34" spans="1:16" s="32" customFormat="1" ht="10.5" customHeight="1">
      <c r="A34" s="33" t="s">
        <v>14</v>
      </c>
      <c r="B34" s="49" t="s">
        <v>0</v>
      </c>
      <c r="C34" s="50"/>
      <c r="D34" s="49" t="s">
        <v>1</v>
      </c>
      <c r="E34" s="50"/>
      <c r="F34" s="49" t="s">
        <v>2</v>
      </c>
      <c r="G34" s="50"/>
      <c r="H34" s="49" t="s">
        <v>3</v>
      </c>
      <c r="I34" s="50"/>
      <c r="J34" s="49" t="s">
        <v>4</v>
      </c>
      <c r="K34" s="50"/>
      <c r="L34" s="49" t="s">
        <v>5</v>
      </c>
      <c r="M34" s="50"/>
      <c r="N34" s="49" t="s">
        <v>6</v>
      </c>
      <c r="O34" s="50"/>
      <c r="P34" s="38" t="s">
        <v>7</v>
      </c>
    </row>
    <row r="35" spans="1:16" s="32" customFormat="1" ht="10.5" customHeight="1">
      <c r="A35" s="33" t="s">
        <v>15</v>
      </c>
      <c r="B35" s="43" t="s">
        <v>9</v>
      </c>
      <c r="C35" s="44" t="s">
        <v>10</v>
      </c>
      <c r="D35" s="43" t="s">
        <v>9</v>
      </c>
      <c r="E35" s="44" t="s">
        <v>10</v>
      </c>
      <c r="F35" s="43" t="s">
        <v>9</v>
      </c>
      <c r="G35" s="44" t="s">
        <v>10</v>
      </c>
      <c r="H35" s="43" t="s">
        <v>9</v>
      </c>
      <c r="I35" s="44" t="s">
        <v>10</v>
      </c>
      <c r="J35" s="43" t="s">
        <v>9</v>
      </c>
      <c r="K35" s="44" t="s">
        <v>10</v>
      </c>
      <c r="L35" s="43" t="s">
        <v>9</v>
      </c>
      <c r="M35" s="44" t="s">
        <v>10</v>
      </c>
      <c r="N35" s="43" t="s">
        <v>9</v>
      </c>
      <c r="O35" s="44" t="s">
        <v>10</v>
      </c>
      <c r="P35" s="45" t="s">
        <v>6</v>
      </c>
    </row>
    <row r="36" spans="1:16" ht="10.5" customHeight="1">
      <c r="A36" s="6"/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5"/>
    </row>
    <row r="37" spans="1:16" ht="10.5" customHeight="1">
      <c r="A37" s="6" t="s">
        <v>11</v>
      </c>
      <c r="B37" s="51">
        <v>72</v>
      </c>
      <c r="C37" s="52">
        <v>12</v>
      </c>
      <c r="D37" s="51">
        <v>9</v>
      </c>
      <c r="E37" s="52">
        <v>8</v>
      </c>
      <c r="F37" s="51">
        <v>2</v>
      </c>
      <c r="G37" s="52">
        <v>1</v>
      </c>
      <c r="H37" s="51">
        <v>4</v>
      </c>
      <c r="I37" s="52">
        <v>1</v>
      </c>
      <c r="J37" s="51">
        <v>1</v>
      </c>
      <c r="K37" s="52">
        <v>0</v>
      </c>
      <c r="L37" s="51">
        <v>4</v>
      </c>
      <c r="M37" s="52">
        <v>2</v>
      </c>
      <c r="N37" s="51">
        <f aca="true" t="shared" si="3" ref="N37:O41">L37+J37+H37+F37+D37+B37</f>
        <v>92</v>
      </c>
      <c r="O37" s="52">
        <f t="shared" si="3"/>
        <v>24</v>
      </c>
      <c r="P37" s="53">
        <f>O37+N37</f>
        <v>116</v>
      </c>
    </row>
    <row r="38" spans="1:16" s="17" customFormat="1" ht="10.5" customHeight="1">
      <c r="A38" s="16" t="s">
        <v>35</v>
      </c>
      <c r="B38" s="51">
        <v>114</v>
      </c>
      <c r="C38" s="52">
        <v>24</v>
      </c>
      <c r="D38" s="51">
        <v>17</v>
      </c>
      <c r="E38" s="52">
        <v>10</v>
      </c>
      <c r="F38" s="51">
        <v>3</v>
      </c>
      <c r="G38" s="52">
        <v>0</v>
      </c>
      <c r="H38" s="51">
        <v>12</v>
      </c>
      <c r="I38" s="52">
        <v>3</v>
      </c>
      <c r="J38" s="51">
        <v>2</v>
      </c>
      <c r="K38" s="52">
        <v>2</v>
      </c>
      <c r="L38" s="51">
        <v>10</v>
      </c>
      <c r="M38" s="52">
        <v>0</v>
      </c>
      <c r="N38" s="51">
        <f t="shared" si="3"/>
        <v>158</v>
      </c>
      <c r="O38" s="52">
        <f t="shared" si="3"/>
        <v>39</v>
      </c>
      <c r="P38" s="53">
        <f>O38+N38</f>
        <v>197</v>
      </c>
    </row>
    <row r="39" spans="1:16" s="17" customFormat="1" ht="10.5" customHeight="1">
      <c r="A39" s="16" t="s">
        <v>38</v>
      </c>
      <c r="B39" s="51">
        <v>119</v>
      </c>
      <c r="C39" s="52">
        <v>22</v>
      </c>
      <c r="D39" s="51">
        <v>19</v>
      </c>
      <c r="E39" s="52">
        <v>12</v>
      </c>
      <c r="F39" s="51">
        <v>5</v>
      </c>
      <c r="G39" s="52">
        <v>1</v>
      </c>
      <c r="H39" s="51">
        <v>10</v>
      </c>
      <c r="I39" s="52">
        <v>8</v>
      </c>
      <c r="J39" s="51">
        <v>6</v>
      </c>
      <c r="K39" s="52">
        <v>1</v>
      </c>
      <c r="L39" s="51">
        <v>12</v>
      </c>
      <c r="M39" s="52">
        <v>3</v>
      </c>
      <c r="N39" s="51">
        <f t="shared" si="3"/>
        <v>171</v>
      </c>
      <c r="O39" s="52">
        <f t="shared" si="3"/>
        <v>47</v>
      </c>
      <c r="P39" s="53">
        <f>O39+N39</f>
        <v>218</v>
      </c>
    </row>
    <row r="40" spans="1:16" s="17" customFormat="1" ht="10.5" customHeight="1">
      <c r="A40" s="16" t="s">
        <v>39</v>
      </c>
      <c r="B40" s="51">
        <v>138</v>
      </c>
      <c r="C40" s="54">
        <v>26</v>
      </c>
      <c r="D40" s="51">
        <v>19</v>
      </c>
      <c r="E40" s="54">
        <v>18</v>
      </c>
      <c r="F40" s="51">
        <v>4</v>
      </c>
      <c r="G40" s="54">
        <v>0</v>
      </c>
      <c r="H40" s="51">
        <v>11</v>
      </c>
      <c r="I40" s="54">
        <v>5</v>
      </c>
      <c r="J40" s="51">
        <v>8</v>
      </c>
      <c r="K40" s="54">
        <v>2</v>
      </c>
      <c r="L40" s="51">
        <v>13</v>
      </c>
      <c r="M40" s="54">
        <v>3</v>
      </c>
      <c r="N40" s="51">
        <f t="shared" si="3"/>
        <v>193</v>
      </c>
      <c r="O40" s="54">
        <f t="shared" si="3"/>
        <v>54</v>
      </c>
      <c r="P40" s="53">
        <f>O40+N40</f>
        <v>247</v>
      </c>
    </row>
    <row r="41" spans="1:16" s="17" customFormat="1" ht="10.5" customHeight="1">
      <c r="A41" s="16" t="s">
        <v>40</v>
      </c>
      <c r="B41" s="51">
        <v>163</v>
      </c>
      <c r="C41" s="54">
        <v>29</v>
      </c>
      <c r="D41" s="51">
        <v>27</v>
      </c>
      <c r="E41" s="54">
        <v>20</v>
      </c>
      <c r="F41" s="51">
        <v>5</v>
      </c>
      <c r="G41" s="54">
        <v>0</v>
      </c>
      <c r="H41" s="51">
        <v>11</v>
      </c>
      <c r="I41" s="54">
        <v>3</v>
      </c>
      <c r="J41" s="51">
        <v>3</v>
      </c>
      <c r="K41" s="54">
        <v>2</v>
      </c>
      <c r="L41" s="51">
        <v>13</v>
      </c>
      <c r="M41" s="54">
        <v>1</v>
      </c>
      <c r="N41" s="51">
        <f t="shared" si="3"/>
        <v>222</v>
      </c>
      <c r="O41" s="54">
        <f t="shared" si="3"/>
        <v>55</v>
      </c>
      <c r="P41" s="53">
        <f>O41+N41</f>
        <v>277</v>
      </c>
    </row>
    <row r="42" spans="1:16" ht="10.5" customHeight="1">
      <c r="A42" s="6"/>
      <c r="B42" s="10"/>
      <c r="C42" s="20"/>
      <c r="D42" s="10"/>
      <c r="E42" s="20"/>
      <c r="F42" s="10"/>
      <c r="G42" s="20"/>
      <c r="H42" s="10"/>
      <c r="I42" s="20"/>
      <c r="J42" s="10"/>
      <c r="K42" s="20"/>
      <c r="L42" s="10"/>
      <c r="M42" s="20"/>
      <c r="N42" s="10"/>
      <c r="O42" s="20"/>
      <c r="P42" s="12"/>
    </row>
    <row r="43" spans="1:16" ht="10.5" customHeight="1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5" ht="10.5" customHeight="1">
      <c r="A44" s="6" t="s">
        <v>16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s="32" customFormat="1" ht="10.5" customHeight="1">
      <c r="A45" s="33" t="s">
        <v>14</v>
      </c>
      <c r="B45" s="49" t="s">
        <v>0</v>
      </c>
      <c r="C45" s="50"/>
      <c r="D45" s="49" t="s">
        <v>1</v>
      </c>
      <c r="E45" s="50"/>
      <c r="F45" s="49" t="s">
        <v>2</v>
      </c>
      <c r="G45" s="50"/>
      <c r="H45" s="49" t="s">
        <v>3</v>
      </c>
      <c r="I45" s="50"/>
      <c r="J45" s="49" t="s">
        <v>4</v>
      </c>
      <c r="K45" s="50"/>
      <c r="L45" s="49" t="s">
        <v>5</v>
      </c>
      <c r="M45" s="50"/>
      <c r="N45" s="49" t="s">
        <v>6</v>
      </c>
      <c r="O45" s="50"/>
      <c r="P45" s="38" t="s">
        <v>7</v>
      </c>
    </row>
    <row r="46" spans="1:16" s="32" customFormat="1" ht="10.5" customHeight="1">
      <c r="A46" s="33" t="s">
        <v>15</v>
      </c>
      <c r="B46" s="43" t="s">
        <v>9</v>
      </c>
      <c r="C46" s="44" t="s">
        <v>10</v>
      </c>
      <c r="D46" s="43" t="s">
        <v>9</v>
      </c>
      <c r="E46" s="44" t="s">
        <v>10</v>
      </c>
      <c r="F46" s="43" t="s">
        <v>9</v>
      </c>
      <c r="G46" s="44" t="s">
        <v>10</v>
      </c>
      <c r="H46" s="43" t="s">
        <v>9</v>
      </c>
      <c r="I46" s="44" t="s">
        <v>10</v>
      </c>
      <c r="J46" s="43" t="s">
        <v>9</v>
      </c>
      <c r="K46" s="44" t="s">
        <v>10</v>
      </c>
      <c r="L46" s="43" t="s">
        <v>9</v>
      </c>
      <c r="M46" s="44" t="s">
        <v>10</v>
      </c>
      <c r="N46" s="43" t="s">
        <v>9</v>
      </c>
      <c r="O46" s="44" t="s">
        <v>10</v>
      </c>
      <c r="P46" s="45" t="s">
        <v>6</v>
      </c>
    </row>
    <row r="47" spans="1:16" ht="10.5" customHeight="1">
      <c r="A47" s="6"/>
      <c r="B47" s="13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5"/>
    </row>
    <row r="48" spans="1:16" ht="10.5" customHeight="1">
      <c r="A48" s="6" t="s">
        <v>11</v>
      </c>
      <c r="B48" s="51">
        <v>7</v>
      </c>
      <c r="C48" s="52">
        <v>0</v>
      </c>
      <c r="D48" s="51">
        <v>1</v>
      </c>
      <c r="E48" s="52">
        <v>1</v>
      </c>
      <c r="F48" s="51">
        <v>1</v>
      </c>
      <c r="G48" s="52">
        <v>0</v>
      </c>
      <c r="H48" s="51">
        <v>14</v>
      </c>
      <c r="I48" s="52">
        <v>1</v>
      </c>
      <c r="J48" s="51">
        <v>0</v>
      </c>
      <c r="K48" s="52">
        <v>0</v>
      </c>
      <c r="L48" s="51">
        <v>3</v>
      </c>
      <c r="M48" s="52">
        <v>0</v>
      </c>
      <c r="N48" s="51">
        <f aca="true" t="shared" si="4" ref="N48:O52">L48+J48+H48+F48+D48+B48</f>
        <v>26</v>
      </c>
      <c r="O48" s="52">
        <f t="shared" si="4"/>
        <v>2</v>
      </c>
      <c r="P48" s="53">
        <f>O48+N48</f>
        <v>28</v>
      </c>
    </row>
    <row r="49" spans="1:16" s="17" customFormat="1" ht="10.5" customHeight="1">
      <c r="A49" s="16" t="s">
        <v>35</v>
      </c>
      <c r="B49" s="51">
        <v>8</v>
      </c>
      <c r="C49" s="52">
        <v>0</v>
      </c>
      <c r="D49" s="51">
        <v>0</v>
      </c>
      <c r="E49" s="52">
        <v>3</v>
      </c>
      <c r="F49" s="51">
        <v>1</v>
      </c>
      <c r="G49" s="52">
        <v>0</v>
      </c>
      <c r="H49" s="51">
        <v>4</v>
      </c>
      <c r="I49" s="52">
        <v>1</v>
      </c>
      <c r="J49" s="51">
        <v>0</v>
      </c>
      <c r="K49" s="52">
        <v>0</v>
      </c>
      <c r="L49" s="51">
        <v>4</v>
      </c>
      <c r="M49" s="52">
        <v>1</v>
      </c>
      <c r="N49" s="51">
        <f t="shared" si="4"/>
        <v>17</v>
      </c>
      <c r="O49" s="52">
        <f t="shared" si="4"/>
        <v>5</v>
      </c>
      <c r="P49" s="53">
        <f>O49+N49</f>
        <v>22</v>
      </c>
    </row>
    <row r="50" spans="1:16" s="17" customFormat="1" ht="10.5" customHeight="1">
      <c r="A50" s="16" t="s">
        <v>38</v>
      </c>
      <c r="B50" s="51">
        <v>8</v>
      </c>
      <c r="C50" s="52">
        <v>0</v>
      </c>
      <c r="D50" s="51">
        <v>0</v>
      </c>
      <c r="E50" s="52">
        <v>1</v>
      </c>
      <c r="F50" s="51">
        <v>1</v>
      </c>
      <c r="G50" s="52">
        <v>0</v>
      </c>
      <c r="H50" s="51">
        <v>1</v>
      </c>
      <c r="I50" s="52">
        <v>0</v>
      </c>
      <c r="J50" s="51">
        <v>0</v>
      </c>
      <c r="K50" s="52">
        <v>0</v>
      </c>
      <c r="L50" s="51">
        <v>4</v>
      </c>
      <c r="M50" s="52">
        <v>2</v>
      </c>
      <c r="N50" s="51">
        <f t="shared" si="4"/>
        <v>14</v>
      </c>
      <c r="O50" s="52">
        <f t="shared" si="4"/>
        <v>3</v>
      </c>
      <c r="P50" s="53">
        <f>O50+N50</f>
        <v>17</v>
      </c>
    </row>
    <row r="51" spans="1:16" s="17" customFormat="1" ht="10.5" customHeight="1">
      <c r="A51" s="16" t="s">
        <v>39</v>
      </c>
      <c r="B51" s="51">
        <v>8</v>
      </c>
      <c r="C51" s="54">
        <v>1</v>
      </c>
      <c r="D51" s="51">
        <v>2</v>
      </c>
      <c r="E51" s="54">
        <v>2</v>
      </c>
      <c r="F51" s="51">
        <v>1</v>
      </c>
      <c r="G51" s="54">
        <v>0</v>
      </c>
      <c r="H51" s="51">
        <v>0</v>
      </c>
      <c r="I51" s="54">
        <v>0</v>
      </c>
      <c r="J51" s="51">
        <v>0</v>
      </c>
      <c r="K51" s="54">
        <v>0</v>
      </c>
      <c r="L51" s="51">
        <v>9</v>
      </c>
      <c r="M51" s="54">
        <v>3</v>
      </c>
      <c r="N51" s="51">
        <f t="shared" si="4"/>
        <v>20</v>
      </c>
      <c r="O51" s="54">
        <f t="shared" si="4"/>
        <v>6</v>
      </c>
      <c r="P51" s="53">
        <f>O51+N51</f>
        <v>26</v>
      </c>
    </row>
    <row r="52" spans="1:16" s="17" customFormat="1" ht="10.5" customHeight="1">
      <c r="A52" s="16" t="s">
        <v>40</v>
      </c>
      <c r="B52" s="51">
        <v>12</v>
      </c>
      <c r="C52" s="54">
        <v>1</v>
      </c>
      <c r="D52" s="51">
        <v>1</v>
      </c>
      <c r="E52" s="54">
        <v>2</v>
      </c>
      <c r="F52" s="51">
        <v>1</v>
      </c>
      <c r="G52" s="54">
        <v>0</v>
      </c>
      <c r="H52" s="51">
        <v>1</v>
      </c>
      <c r="I52" s="54">
        <v>0</v>
      </c>
      <c r="J52" s="51">
        <v>0</v>
      </c>
      <c r="K52" s="54">
        <v>0</v>
      </c>
      <c r="L52" s="51">
        <v>12</v>
      </c>
      <c r="M52" s="54">
        <v>3</v>
      </c>
      <c r="N52" s="51">
        <f t="shared" si="4"/>
        <v>27</v>
      </c>
      <c r="O52" s="54">
        <f t="shared" si="4"/>
        <v>6</v>
      </c>
      <c r="P52" s="53">
        <f>O52+N52</f>
        <v>33</v>
      </c>
    </row>
    <row r="53" spans="1:16" ht="10.5" customHeight="1">
      <c r="A53"/>
      <c r="B53" s="24"/>
      <c r="C53" s="23"/>
      <c r="D53" s="24"/>
      <c r="E53" s="23"/>
      <c r="F53" s="24"/>
      <c r="G53" s="23"/>
      <c r="H53" s="24"/>
      <c r="I53" s="23"/>
      <c r="J53" s="24"/>
      <c r="K53" s="23"/>
      <c r="L53" s="24"/>
      <c r="M53" s="23"/>
      <c r="N53" s="24"/>
      <c r="O53" s="23"/>
      <c r="P53" s="12"/>
    </row>
    <row r="54" spans="1:15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103" spans="1:16" s="17" customFormat="1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43" spans="1:16" s="17" customFormat="1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53" spans="1:16" s="17" customFormat="1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93" spans="1:16" s="17" customFormat="1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203" spans="1:16" s="17" customFormat="1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45" spans="1:16" s="17" customFormat="1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87" spans="1:16" s="17" customFormat="1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97" spans="1:16" s="17" customFormat="1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310" spans="1:16" s="17" customFormat="1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40" spans="1:16" s="17" customFormat="1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50" spans="1:16" s="17" customFormat="1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60" spans="1:16" s="17" customFormat="1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</sheetData>
  <printOptions horizontalCentered="1"/>
  <pageMargins left="0.25" right="0.25" top="0.5" bottom="0.5" header="0.5" footer="0.25"/>
  <pageSetup fitToHeight="1" fitToWidth="1" horizontalDpi="300" verticalDpi="300" orientation="landscape" scale="99" r:id="rId1"/>
  <headerFooter alignWithMargins="0">
    <oddFooter>&amp;L&amp;8Annual Reports using "old' schedule
  Academic year includes Fall, Spring, Summer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Debbie Stowers</cp:lastModifiedBy>
  <cp:lastPrinted>2003-05-13T19:17:58Z</cp:lastPrinted>
  <dcterms:created xsi:type="dcterms:W3CDTF">1997-10-13T13:38:23Z</dcterms:created>
  <dcterms:modified xsi:type="dcterms:W3CDTF">2003-05-13T19:18:01Z</dcterms:modified>
  <cp:category/>
  <cp:version/>
  <cp:contentType/>
  <cp:contentStatus/>
</cp:coreProperties>
</file>